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EBF99DDB-87E2-4471-938F-8798B2422698}" xr6:coauthVersionLast="40" xr6:coauthVersionMax="40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отч рук МЮ" sheetId="27" state="hidden" r:id="rId1"/>
    <sheet name="мощность" sheetId="57" r:id="rId2"/>
  </sheets>
  <definedNames>
    <definedName name="_xlnm.Print_Titles" localSheetId="0">'отч рук МЮ'!$3:$4</definedName>
    <definedName name="_xlnm.Print_Area" localSheetId="0">'отч рук МЮ'!$C$1:$O$28</definedName>
  </definedNames>
  <calcPr calcId="181029"/>
</workbook>
</file>

<file path=xl/calcChain.xml><?xml version="1.0" encoding="utf-8"?>
<calcChain xmlns="http://schemas.openxmlformats.org/spreadsheetml/2006/main">
  <c r="H11" i="57" l="1"/>
  <c r="G11" i="57" l="1"/>
  <c r="F11" i="57"/>
  <c r="E10" i="57"/>
  <c r="H7" i="57"/>
  <c r="H10" i="57" l="1"/>
  <c r="F10" i="57" l="1"/>
  <c r="G10" i="57"/>
  <c r="F7" i="57" l="1"/>
  <c r="G7" i="57"/>
  <c r="N21" i="27" l="1"/>
  <c r="O21" i="27" s="1"/>
  <c r="F9" i="27"/>
  <c r="I26" i="27"/>
  <c r="F26" i="27"/>
  <c r="E26" i="27"/>
  <c r="H26" i="27" s="1"/>
  <c r="I25" i="27"/>
  <c r="F25" i="27"/>
  <c r="E25" i="27"/>
  <c r="H25" i="27" s="1"/>
  <c r="I23" i="27"/>
  <c r="F23" i="27"/>
  <c r="E23" i="27"/>
  <c r="H23" i="27" s="1"/>
  <c r="I22" i="27"/>
  <c r="F22" i="27"/>
  <c r="E22" i="27"/>
  <c r="H22" i="27" s="1"/>
  <c r="F21" i="27"/>
  <c r="I20" i="27"/>
  <c r="F20" i="27"/>
  <c r="E20" i="27"/>
  <c r="I19" i="27"/>
  <c r="F19" i="27"/>
  <c r="E19" i="27"/>
  <c r="H19" i="27" s="1"/>
  <c r="P18" i="27"/>
  <c r="S18" i="27" s="1"/>
  <c r="I18" i="27"/>
  <c r="F18" i="27"/>
  <c r="E18" i="27"/>
  <c r="H18" i="27" s="1"/>
  <c r="I17" i="27"/>
  <c r="F17" i="27"/>
  <c r="E17" i="27"/>
  <c r="I16" i="27"/>
  <c r="F16" i="27"/>
  <c r="I15" i="27"/>
  <c r="F15" i="27"/>
  <c r="E15" i="27"/>
  <c r="I14" i="27"/>
  <c r="F14" i="27"/>
  <c r="E14" i="27"/>
  <c r="I13" i="27"/>
  <c r="F13" i="27"/>
  <c r="E13" i="27"/>
  <c r="H13" i="27" s="1"/>
  <c r="I12" i="27"/>
  <c r="F12" i="27"/>
  <c r="I11" i="27"/>
  <c r="F11" i="27"/>
  <c r="E11" i="27"/>
  <c r="I10" i="27"/>
  <c r="F10" i="27"/>
  <c r="I9" i="27"/>
  <c r="E9" i="27"/>
  <c r="T8" i="27"/>
  <c r="U8" i="27" s="1"/>
  <c r="Q8" i="27"/>
  <c r="I8" i="27"/>
  <c r="F8" i="27"/>
  <c r="I7" i="27"/>
  <c r="F7" i="27"/>
  <c r="E7" i="27"/>
  <c r="H7" i="27" s="1"/>
  <c r="I6" i="27"/>
  <c r="F6" i="27"/>
  <c r="I5" i="27"/>
  <c r="F5" i="27"/>
  <c r="N4" i="27"/>
  <c r="T4" i="27" s="1"/>
  <c r="T3" i="27"/>
  <c r="N3" i="27"/>
  <c r="F3" i="27"/>
  <c r="I3" i="27" s="1"/>
  <c r="I21" i="27"/>
  <c r="E10" i="27"/>
  <c r="H10" i="27" s="1"/>
  <c r="E21" i="27"/>
  <c r="E12" i="27"/>
  <c r="E16" i="27"/>
  <c r="J21" i="27"/>
  <c r="M21" i="27" s="1"/>
  <c r="K21" i="27"/>
  <c r="AJ21" i="27" s="1"/>
  <c r="N22" i="27"/>
  <c r="O22" i="27" s="1"/>
  <c r="T21" i="27"/>
  <c r="U21" i="27" s="1"/>
  <c r="N8" i="27"/>
  <c r="O8" i="27" s="1"/>
  <c r="E6" i="27"/>
  <c r="E8" i="27"/>
  <c r="E5" i="27"/>
  <c r="T25" i="27"/>
  <c r="T22" i="27"/>
  <c r="U22" i="27" s="1"/>
  <c r="N16" i="27"/>
  <c r="T16" i="27"/>
  <c r="T23" i="27"/>
  <c r="U23" i="27" s="1"/>
  <c r="T18" i="27"/>
  <c r="T5" i="27"/>
  <c r="N18" i="27"/>
  <c r="T19" i="27"/>
  <c r="U19" i="27" s="1"/>
  <c r="T17" i="27"/>
  <c r="N23" i="27"/>
  <c r="O23" i="27" s="1"/>
  <c r="T13" i="27"/>
  <c r="U13" i="27" s="1"/>
  <c r="T7" i="27"/>
  <c r="T6" i="27"/>
  <c r="U6" i="27" s="1"/>
  <c r="T20" i="27"/>
  <c r="N17" i="27"/>
  <c r="T26" i="27"/>
  <c r="U26" i="27" s="1"/>
  <c r="T10" i="27"/>
  <c r="T9" i="27"/>
  <c r="N20" i="27"/>
  <c r="N6" i="27"/>
  <c r="O6" i="27" s="1"/>
  <c r="N26" i="27"/>
  <c r="O26" i="27" s="1"/>
  <c r="N10" i="27"/>
  <c r="T15" i="27"/>
  <c r="I24" i="27" l="1"/>
  <c r="G9" i="27"/>
  <c r="K22" i="27"/>
  <c r="AJ22" i="27" s="1"/>
  <c r="G5" i="27"/>
  <c r="G21" i="27"/>
  <c r="G7" i="27"/>
  <c r="G15" i="27"/>
  <c r="H21" i="27"/>
  <c r="Q22" i="27"/>
  <c r="F24" i="27"/>
  <c r="G8" i="27"/>
  <c r="J22" i="27"/>
  <c r="M22" i="27" s="1"/>
  <c r="K9" i="27"/>
  <c r="K8" i="27"/>
  <c r="AJ8" i="27" s="1"/>
  <c r="G22" i="27"/>
  <c r="G6" i="27"/>
  <c r="H6" i="27"/>
  <c r="L21" i="27"/>
  <c r="G10" i="27"/>
  <c r="G20" i="27"/>
  <c r="H20" i="27"/>
  <c r="G23" i="27"/>
  <c r="N24" i="27"/>
  <c r="O24" i="27" s="1"/>
  <c r="G25" i="27"/>
  <c r="G26" i="27"/>
  <c r="G19" i="27"/>
  <c r="O20" i="27"/>
  <c r="J18" i="27"/>
  <c r="H5" i="27"/>
  <c r="G12" i="27"/>
  <c r="H12" i="27"/>
  <c r="H8" i="27"/>
  <c r="H9" i="27"/>
  <c r="H17" i="27"/>
  <c r="H15" i="27"/>
  <c r="H14" i="27"/>
  <c r="H11" i="27"/>
  <c r="G11" i="27"/>
  <c r="U20" i="27"/>
  <c r="G14" i="27"/>
  <c r="G18" i="27"/>
  <c r="N9" i="27"/>
  <c r="N15" i="27"/>
  <c r="N19" i="27"/>
  <c r="N25" i="27"/>
  <c r="H16" i="27"/>
  <c r="G16" i="27"/>
  <c r="G13" i="27"/>
  <c r="G17" i="27"/>
  <c r="L22" i="27" l="1"/>
  <c r="P19" i="27"/>
  <c r="S19" i="27" s="1"/>
  <c r="Q7" i="27"/>
  <c r="P23" i="27"/>
  <c r="S23" i="27" s="1"/>
  <c r="Q21" i="27"/>
  <c r="Q23" i="27"/>
  <c r="P20" i="27"/>
  <c r="S20" i="27" s="1"/>
  <c r="P9" i="27"/>
  <c r="P22" i="27"/>
  <c r="J19" i="27"/>
  <c r="M19" i="27" s="1"/>
  <c r="J26" i="27"/>
  <c r="M26" i="27" s="1"/>
  <c r="K23" i="27"/>
  <c r="Q20" i="27"/>
  <c r="Q25" i="27"/>
  <c r="U25" i="27" s="1"/>
  <c r="K7" i="27"/>
  <c r="N5" i="27"/>
  <c r="P26" i="27"/>
  <c r="N7" i="27"/>
  <c r="P25" i="27"/>
  <c r="T12" i="27"/>
  <c r="O9" i="27"/>
  <c r="AJ9" i="27"/>
  <c r="T14" i="27"/>
  <c r="Q19" i="27" l="1"/>
  <c r="R19" i="27" s="1"/>
  <c r="Q12" i="27"/>
  <c r="U12" i="27" s="1"/>
  <c r="R20" i="27"/>
  <c r="S22" i="27"/>
  <c r="R22" i="27"/>
  <c r="P7" i="27"/>
  <c r="S7" i="27" s="1"/>
  <c r="K20" i="27"/>
  <c r="AJ20" i="27" s="1"/>
  <c r="Q26" i="27"/>
  <c r="R26" i="27" s="1"/>
  <c r="R23" i="27"/>
  <c r="P21" i="27"/>
  <c r="AJ23" i="27"/>
  <c r="P17" i="27"/>
  <c r="P14" i="27"/>
  <c r="P15" i="27"/>
  <c r="P16" i="27"/>
  <c r="P11" i="27"/>
  <c r="J9" i="27"/>
  <c r="K25" i="27"/>
  <c r="Q16" i="27"/>
  <c r="Q13" i="27"/>
  <c r="Q17" i="27"/>
  <c r="Q10" i="27"/>
  <c r="Q14" i="27"/>
  <c r="U14" i="27" s="1"/>
  <c r="Q6" i="27"/>
  <c r="U7" i="27"/>
  <c r="Q5" i="27"/>
  <c r="U5" i="27" s="1"/>
  <c r="Q9" i="27"/>
  <c r="P6" i="27"/>
  <c r="K19" i="27"/>
  <c r="N12" i="27"/>
  <c r="T11" i="27"/>
  <c r="O7" i="27"/>
  <c r="AJ7" i="27"/>
  <c r="J25" i="27"/>
  <c r="K12" i="27"/>
  <c r="N14" i="27"/>
  <c r="S25" i="27"/>
  <c r="R25" i="27"/>
  <c r="J20" i="27"/>
  <c r="S26" i="27"/>
  <c r="N13" i="27"/>
  <c r="P12" i="27" l="1"/>
  <c r="R7" i="27"/>
  <c r="P13" i="27"/>
  <c r="S13" i="27" s="1"/>
  <c r="S17" i="27"/>
  <c r="S14" i="27"/>
  <c r="K10" i="27"/>
  <c r="O10" i="27" s="1"/>
  <c r="J23" i="27"/>
  <c r="P10" i="27"/>
  <c r="R10" i="27" s="1"/>
  <c r="J7" i="27"/>
  <c r="K26" i="27"/>
  <c r="K24" i="27"/>
  <c r="AJ24" i="27" s="1"/>
  <c r="S21" i="27"/>
  <c r="R21" i="27"/>
  <c r="R14" i="27"/>
  <c r="J17" i="27"/>
  <c r="J14" i="27"/>
  <c r="J16" i="27"/>
  <c r="J15" i="27"/>
  <c r="J12" i="27"/>
  <c r="L12" i="27" s="1"/>
  <c r="J11" i="27"/>
  <c r="L9" i="27"/>
  <c r="M9" i="27"/>
  <c r="O25" i="27"/>
  <c r="AJ25" i="27"/>
  <c r="R9" i="27"/>
  <c r="S9" i="27"/>
  <c r="U9" i="27"/>
  <c r="K13" i="27"/>
  <c r="K17" i="27"/>
  <c r="U10" i="27"/>
  <c r="K5" i="27"/>
  <c r="K14" i="27"/>
  <c r="AJ14" i="27" s="1"/>
  <c r="K16" i="27"/>
  <c r="S16" i="27"/>
  <c r="U16" i="27"/>
  <c r="R16" i="27"/>
  <c r="R17" i="27"/>
  <c r="U17" i="27"/>
  <c r="K6" i="27"/>
  <c r="AJ6" i="27" s="1"/>
  <c r="R6" i="27"/>
  <c r="S6" i="27"/>
  <c r="L19" i="27"/>
  <c r="AJ19" i="27"/>
  <c r="O19" i="27"/>
  <c r="M20" i="27"/>
  <c r="L20" i="27"/>
  <c r="AJ12" i="27"/>
  <c r="O12" i="27"/>
  <c r="O13" i="27"/>
  <c r="M25" i="27"/>
  <c r="L25" i="27"/>
  <c r="AJ10" i="27" l="1"/>
  <c r="S10" i="27"/>
  <c r="S12" i="27"/>
  <c r="R12" i="27"/>
  <c r="M12" i="27"/>
  <c r="O14" i="27"/>
  <c r="M23" i="27"/>
  <c r="L23" i="27"/>
  <c r="J10" i="27"/>
  <c r="M7" i="27"/>
  <c r="L7" i="27"/>
  <c r="R13" i="27"/>
  <c r="L26" i="27"/>
  <c r="AJ26" i="27"/>
  <c r="J13" i="27"/>
  <c r="M13" i="27" s="1"/>
  <c r="AJ13" i="27"/>
  <c r="AJ5" i="27"/>
  <c r="O5" i="27"/>
  <c r="L17" i="27"/>
  <c r="M17" i="27"/>
  <c r="O17" i="27"/>
  <c r="AJ17" i="27"/>
  <c r="O16" i="27"/>
  <c r="AJ16" i="27"/>
  <c r="L16" i="27"/>
  <c r="M16" i="27"/>
  <c r="L14" i="27"/>
  <c r="M14" i="27"/>
  <c r="P5" i="27"/>
  <c r="J6" i="27"/>
  <c r="M10" i="27" l="1"/>
  <c r="L10" i="27"/>
  <c r="L13" i="27"/>
  <c r="S5" i="27"/>
  <c r="R5" i="27"/>
  <c r="P8" i="27"/>
  <c r="L6" i="27"/>
  <c r="M6" i="27"/>
  <c r="Q18" i="27" l="1"/>
  <c r="Q11" i="27"/>
  <c r="S8" i="27"/>
  <c r="R8" i="27"/>
  <c r="Q15" i="27"/>
  <c r="N11" i="27"/>
  <c r="U18" i="27" l="1"/>
  <c r="R18" i="27"/>
  <c r="S11" i="27"/>
  <c r="U11" i="27"/>
  <c r="R11" i="27"/>
  <c r="R15" i="27"/>
  <c r="S15" i="27"/>
  <c r="U15" i="27"/>
  <c r="J5" i="27" l="1"/>
  <c r="J8" i="27"/>
  <c r="L8" i="27" l="1"/>
  <c r="M8" i="27"/>
  <c r="L5" i="27"/>
  <c r="M5" i="27"/>
  <c r="K18" i="27" l="1"/>
  <c r="K11" i="27"/>
  <c r="K15" i="27"/>
  <c r="M18" i="27" l="1"/>
  <c r="O18" i="27"/>
  <c r="L18" i="27"/>
  <c r="AJ18" i="27"/>
  <c r="O11" i="27"/>
  <c r="M11" i="27"/>
  <c r="L11" i="27"/>
  <c r="AJ11" i="27"/>
  <c r="L15" i="27"/>
  <c r="AJ15" i="27"/>
  <c r="O15" i="27"/>
  <c r="M15" i="27"/>
</calcChain>
</file>

<file path=xl/sharedStrings.xml><?xml version="1.0" encoding="utf-8"?>
<sst xmlns="http://schemas.openxmlformats.org/spreadsheetml/2006/main" count="115" uniqueCount="87">
  <si>
    <t>За</t>
  </si>
  <si>
    <t>месяц</t>
  </si>
  <si>
    <t>месяцев</t>
  </si>
  <si>
    <t>квартал</t>
  </si>
  <si>
    <t xml:space="preserve">  план</t>
  </si>
  <si>
    <t xml:space="preserve">  факт</t>
  </si>
  <si>
    <t xml:space="preserve"> +,-</t>
  </si>
  <si>
    <t xml:space="preserve">   %</t>
  </si>
  <si>
    <t>Целлюлоза по варке</t>
  </si>
  <si>
    <t xml:space="preserve">  тонн</t>
  </si>
  <si>
    <t>Передано сахаров</t>
  </si>
  <si>
    <t xml:space="preserve">   кг.</t>
  </si>
  <si>
    <t xml:space="preserve">   -"-</t>
  </si>
  <si>
    <t>Дрожжи кормовые</t>
  </si>
  <si>
    <t>Отпущено теплоэнергии</t>
  </si>
  <si>
    <t>Гкал</t>
  </si>
  <si>
    <t>Численность ППП</t>
  </si>
  <si>
    <t>1 квартал</t>
  </si>
  <si>
    <t>2 квартал</t>
  </si>
  <si>
    <t>3 квартал</t>
  </si>
  <si>
    <t>4 квартал</t>
  </si>
  <si>
    <t>в т.ч. ликвидная</t>
  </si>
  <si>
    <t>Выход целл. с 1м3 котла</t>
  </si>
  <si>
    <t>Тов.продукц. действующ.ценах</t>
  </si>
  <si>
    <t>Произв.труда в сопост.ценах</t>
  </si>
  <si>
    <t>Количество варок</t>
  </si>
  <si>
    <t xml:space="preserve">     Наименование показателей</t>
  </si>
  <si>
    <t>Един. измер.</t>
  </si>
  <si>
    <t>В%% к соотв. периоду прошл. года</t>
  </si>
  <si>
    <t>В%% к соотв. кварталу прошл. года</t>
  </si>
  <si>
    <t>Лигносульфонаты жидкие 50%</t>
  </si>
  <si>
    <t>7 месяцев</t>
  </si>
  <si>
    <t>Картон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</si>
  <si>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</si>
  <si>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</si>
  <si>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</si>
  <si>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</si>
  <si>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</si>
  <si>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</si>
  <si>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</si>
  <si>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</si>
  <si>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</si>
  <si>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</si>
  <si>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</si>
  <si>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</si>
  <si>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месяца</t>
  </si>
  <si>
    <t>3 месяца</t>
  </si>
  <si>
    <t>4 месяца</t>
  </si>
  <si>
    <t>1 месяц</t>
  </si>
  <si>
    <t>5 месяцев</t>
  </si>
  <si>
    <t>6 месяцев</t>
  </si>
  <si>
    <t>8 месяцев</t>
  </si>
  <si>
    <t>9 месяцев</t>
  </si>
  <si>
    <t>10 месяцев</t>
  </si>
  <si>
    <t>11 месяцев</t>
  </si>
  <si>
    <t>12 месяцев</t>
  </si>
  <si>
    <t>Паста для скоростемерной бумаги</t>
  </si>
  <si>
    <t xml:space="preserve">ОСНОВНЫЕ  ПОКАЗАТЕЛИ </t>
  </si>
  <si>
    <t>Древесные гранулы (пеллеты)</t>
  </si>
  <si>
    <t>шт</t>
  </si>
  <si>
    <t>руб</t>
  </si>
  <si>
    <t>чел</t>
  </si>
  <si>
    <t>тыс.руб</t>
  </si>
  <si>
    <t>в т.числе тов.выпуск</t>
  </si>
  <si>
    <t>в пересчете на 100% белок</t>
  </si>
  <si>
    <t>ФОТ</t>
  </si>
  <si>
    <t>руб/руб</t>
  </si>
  <si>
    <t>Зар.плата на 1 рубль товарной продукции</t>
  </si>
  <si>
    <t>КБП тов</t>
  </si>
  <si>
    <t>КБП а.с.в.</t>
  </si>
  <si>
    <t>Дрожжи кормовые тов</t>
  </si>
  <si>
    <t>Лигногран тов</t>
  </si>
  <si>
    <t>Лигносульфонаты жидкие тов</t>
  </si>
  <si>
    <t xml:space="preserve"> работы  ООО" ВЛК" в  2016г. </t>
  </si>
  <si>
    <t>2015 год</t>
  </si>
  <si>
    <t>ед.изм</t>
  </si>
  <si>
    <t>наименование</t>
  </si>
  <si>
    <t>фактический выпуск  2015 год</t>
  </si>
  <si>
    <t>фактический выпуск  2018 год</t>
  </si>
  <si>
    <t>тонн/год</t>
  </si>
  <si>
    <t>Справка об использовании (загрузке) производственных мощностей ООО "ВЛК"</t>
  </si>
  <si>
    <t>Картон всего (втч собственные нужды)</t>
  </si>
  <si>
    <t xml:space="preserve">Лигносульфонаты технические порошкообразные </t>
  </si>
  <si>
    <t>проектная мощность (регламент)</t>
  </si>
  <si>
    <t>ИТОГО</t>
  </si>
  <si>
    <t>Коэффициент загрузки мощностей</t>
  </si>
  <si>
    <t>фактический выпуск  январь-февраль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</si>
</sst>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0_)"/>
    <numFmt numFmtId="166" formatCode="0.0_)"/>
    <numFmt numFmtId="167" formatCode="0.0"/>
    <numFmt numFmtId="168" formatCode="#,##0.0"/>
    <numFmt numFmtId="169" formatCode="dd/mm/yy;@"/>
    <numFmt numFmtId="170" formatCode="0.000"/>
  </numFmts>
  <fonts count="19" x14ac:knownFonts="1">
    <font>
      <sz val="10"/>
      <name val="Courier"/>
    </font>
    <font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1"/>
      <color indexed="12"/>
      <name val="Times New Roman Cyr"/>
      <family val="1"/>
      <charset val="204"/>
    </font>
    <font>
      <sz val="11"/>
      <color indexed="12"/>
      <name val="Times New Roman Cyr"/>
      <family val="1"/>
      <charset val="204"/>
    </font>
    <font>
      <sz val="11"/>
      <color indexed="12"/>
      <name val="Times New Roman CYR"/>
      <charset val="204"/>
    </font>
    <font>
      <b/>
      <sz val="11"/>
      <color indexed="12"/>
      <name val="Times New Roman CYR"/>
      <charset val="204"/>
    </font>
    <font>
      <sz val="10"/>
      <name val="Times New Roman"/>
      <family val="1"/>
      <charset val="204"/>
    </font>
    <font>
      <sz val="11"/>
      <color theme="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148">
    <xf numFmtId="164" fontId="0" fillId="0" borderId="0" xfId="0"/>
    <xf numFmtId="164" fontId="1" fillId="0" borderId="0" xfId="0" applyFont="1"/>
    <xf numFmtId="164" fontId="2" fillId="0" borderId="0" xfId="0" applyFont="1"/>
    <xf numFmtId="164" fontId="1" fillId="0" borderId="0" xfId="0" applyFont="1" applyAlignment="1">
      <alignment horizontal="centerContinuous"/>
    </xf>
    <xf numFmtId="164" fontId="4" fillId="0" borderId="0" xfId="0" applyFont="1"/>
    <xf numFmtId="164" fontId="4" fillId="0" borderId="0" xfId="0" applyFont="1" applyAlignment="1" applyProtection="1">
      <alignment horizontal="left" wrapText="1"/>
      <protection locked="0"/>
    </xf>
    <xf numFmtId="164" fontId="2" fillId="0" borderId="0" xfId="0" applyFont="1" applyAlignment="1">
      <alignment wrapText="1"/>
    </xf>
    <xf numFmtId="164" fontId="6" fillId="0" borderId="0" xfId="0" applyFont="1" applyAlignment="1" applyProtection="1">
      <alignment horizontal="left"/>
      <protection locked="0"/>
    </xf>
    <xf numFmtId="164" fontId="8" fillId="0" borderId="1" xfId="0" applyFont="1" applyBorder="1"/>
    <xf numFmtId="164" fontId="9" fillId="0" borderId="0" xfId="0" applyFont="1"/>
    <xf numFmtId="164" fontId="8" fillId="0" borderId="2" xfId="0" applyFont="1" applyBorder="1" applyAlignment="1" applyProtection="1">
      <alignment horizontal="center" vertical="center"/>
      <protection locked="0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8" fillId="0" borderId="4" xfId="0" applyFont="1" applyBorder="1" applyAlignment="1" applyProtection="1">
      <alignment horizontal="center" vertical="center"/>
      <protection locked="0"/>
    </xf>
    <xf numFmtId="164" fontId="8" fillId="0" borderId="5" xfId="0" applyFont="1" applyBorder="1" applyAlignment="1" applyProtection="1">
      <alignment horizontal="center" vertical="center"/>
      <protection locked="0"/>
    </xf>
    <xf numFmtId="164" fontId="3" fillId="0" borderId="0" xfId="0" applyFont="1" applyAlignment="1"/>
    <xf numFmtId="164" fontId="2" fillId="0" borderId="0" xfId="0" applyFont="1" applyAlignment="1"/>
    <xf numFmtId="164" fontId="10" fillId="0" borderId="6" xfId="0" applyFont="1" applyBorder="1" applyAlignment="1" applyProtection="1">
      <alignment horizontal="left"/>
      <protection locked="0"/>
    </xf>
    <xf numFmtId="164" fontId="9" fillId="0" borderId="6" xfId="0" applyFont="1" applyBorder="1" applyAlignment="1" applyProtection="1">
      <alignment horizontal="center"/>
      <protection locked="0"/>
    </xf>
    <xf numFmtId="164" fontId="9" fillId="0" borderId="6" xfId="0" applyFont="1" applyBorder="1" applyAlignment="1">
      <alignment horizontal="center"/>
    </xf>
    <xf numFmtId="164" fontId="9" fillId="0" borderId="6" xfId="0" applyFont="1" applyBorder="1" applyAlignment="1">
      <alignment horizontal="right"/>
    </xf>
    <xf numFmtId="164" fontId="2" fillId="0" borderId="6" xfId="0" applyFont="1" applyBorder="1" applyAlignment="1">
      <alignment horizontal="right"/>
    </xf>
    <xf numFmtId="164" fontId="11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right"/>
    </xf>
    <xf numFmtId="164" fontId="6" fillId="0" borderId="7" xfId="0" applyFont="1" applyBorder="1"/>
    <xf numFmtId="164" fontId="6" fillId="0" borderId="1" xfId="0" applyFont="1" applyBorder="1"/>
    <xf numFmtId="164" fontId="7" fillId="0" borderId="7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0" borderId="5" xfId="0" applyFont="1" applyBorder="1" applyAlignment="1" applyProtection="1">
      <alignment horizontal="center" vertical="center"/>
      <protection locked="0"/>
    </xf>
    <xf numFmtId="169" fontId="2" fillId="0" borderId="0" xfId="0" applyNumberFormat="1" applyFont="1" applyAlignment="1">
      <alignment horizontal="left" wrapText="1"/>
    </xf>
    <xf numFmtId="169" fontId="2" fillId="0" borderId="0" xfId="0" applyNumberFormat="1" applyFont="1" applyAlignment="1">
      <alignment wrapText="1"/>
    </xf>
    <xf numFmtId="164" fontId="5" fillId="0" borderId="9" xfId="0" applyFont="1" applyBorder="1" applyAlignment="1">
      <alignment horizontal="center"/>
    </xf>
    <xf numFmtId="164" fontId="7" fillId="0" borderId="0" xfId="0" applyFont="1" applyAlignment="1" applyProtection="1">
      <alignment horizontal="left"/>
      <protection locked="0"/>
    </xf>
    <xf numFmtId="164" fontId="12" fillId="0" borderId="0" xfId="0" applyFont="1" applyAlignment="1" applyProtection="1">
      <alignment horizontal="left"/>
      <protection locked="0"/>
    </xf>
    <xf numFmtId="164" fontId="1" fillId="0" borderId="0" xfId="0" applyFont="1" applyBorder="1" applyAlignment="1">
      <alignment horizontal="centerContinuous"/>
    </xf>
    <xf numFmtId="164" fontId="8" fillId="0" borderId="10" xfId="0" applyFont="1" applyBorder="1" applyAlignment="1" applyProtection="1">
      <alignment horizontal="center" vertical="center"/>
      <protection locked="0"/>
    </xf>
    <xf numFmtId="164" fontId="1" fillId="0" borderId="11" xfId="0" applyFont="1" applyBorder="1"/>
    <xf numFmtId="3" fontId="13" fillId="0" borderId="12" xfId="0" applyNumberFormat="1" applyFont="1" applyBorder="1" applyAlignment="1" applyProtection="1">
      <alignment vertical="center"/>
      <protection locked="0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 applyProtection="1">
      <alignment vertical="center"/>
      <protection locked="0"/>
    </xf>
    <xf numFmtId="3" fontId="13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14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Alignment="1">
      <alignment vertical="center"/>
    </xf>
    <xf numFmtId="168" fontId="14" fillId="0" borderId="0" xfId="0" applyNumberFormat="1" applyFont="1" applyBorder="1" applyAlignment="1" applyProtection="1">
      <alignment vertical="center"/>
      <protection locked="0"/>
    </xf>
    <xf numFmtId="166" fontId="14" fillId="0" borderId="17" xfId="0" applyNumberFormat="1" applyFont="1" applyBorder="1" applyAlignment="1" applyProtection="1">
      <alignment vertical="center"/>
      <protection locked="0"/>
    </xf>
    <xf numFmtId="3" fontId="14" fillId="0" borderId="17" xfId="0" applyNumberFormat="1" applyFont="1" applyBorder="1" applyAlignment="1" applyProtection="1">
      <alignment vertical="center"/>
      <protection locked="0"/>
    </xf>
    <xf numFmtId="3" fontId="13" fillId="0" borderId="16" xfId="0" applyNumberFormat="1" applyFont="1" applyBorder="1" applyAlignment="1">
      <alignment vertical="center"/>
    </xf>
    <xf numFmtId="168" fontId="14" fillId="0" borderId="18" xfId="0" applyNumberFormat="1" applyFont="1" applyBorder="1" applyAlignment="1" applyProtection="1">
      <alignment vertical="center"/>
      <protection locked="0"/>
    </xf>
    <xf numFmtId="168" fontId="14" fillId="0" borderId="19" xfId="0" applyNumberFormat="1" applyFont="1" applyBorder="1" applyAlignment="1" applyProtection="1">
      <alignment vertical="center"/>
      <protection locked="0"/>
    </xf>
    <xf numFmtId="168" fontId="14" fillId="0" borderId="20" xfId="0" applyNumberFormat="1" applyFont="1" applyBorder="1" applyAlignment="1" applyProtection="1">
      <alignment vertical="center"/>
      <protection locked="0"/>
    </xf>
    <xf numFmtId="3" fontId="13" fillId="0" borderId="21" xfId="0" applyNumberFormat="1" applyFont="1" applyBorder="1" applyAlignment="1" applyProtection="1">
      <alignment vertical="center"/>
      <protection locked="0"/>
    </xf>
    <xf numFmtId="3" fontId="13" fillId="0" borderId="22" xfId="0" applyNumberFormat="1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>
      <alignment vertical="center"/>
    </xf>
    <xf numFmtId="168" fontId="14" fillId="0" borderId="17" xfId="0" applyNumberFormat="1" applyFont="1" applyBorder="1" applyAlignment="1" applyProtection="1">
      <alignment vertical="center"/>
      <protection locked="0"/>
    </xf>
    <xf numFmtId="168" fontId="14" fillId="0" borderId="24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" fontId="13" fillId="0" borderId="17" xfId="0" applyNumberFormat="1" applyFont="1" applyBorder="1" applyAlignment="1" applyProtection="1">
      <alignment vertical="center"/>
      <protection locked="0"/>
    </xf>
    <xf numFmtId="168" fontId="14" fillId="0" borderId="0" xfId="0" applyNumberFormat="1" applyFont="1" applyBorder="1" applyAlignment="1">
      <alignment vertical="center"/>
    </xf>
    <xf numFmtId="168" fontId="14" fillId="0" borderId="24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8" fontId="14" fillId="0" borderId="19" xfId="0" applyNumberFormat="1" applyFont="1" applyBorder="1" applyAlignment="1">
      <alignment vertical="center"/>
    </xf>
    <xf numFmtId="168" fontId="14" fillId="0" borderId="20" xfId="0" applyNumberFormat="1" applyFont="1" applyBorder="1" applyAlignment="1">
      <alignment vertical="center"/>
    </xf>
    <xf numFmtId="167" fontId="14" fillId="0" borderId="25" xfId="0" applyNumberFormat="1" applyFont="1" applyBorder="1" applyAlignment="1">
      <alignment vertical="center"/>
    </xf>
    <xf numFmtId="167" fontId="14" fillId="0" borderId="26" xfId="0" applyNumberFormat="1" applyFont="1" applyBorder="1" applyAlignment="1" applyProtection="1">
      <alignment vertical="center"/>
      <protection locked="0"/>
    </xf>
    <xf numFmtId="164" fontId="14" fillId="0" borderId="27" xfId="0" applyFont="1" applyBorder="1" applyAlignment="1">
      <alignment vertical="center"/>
    </xf>
    <xf numFmtId="165" fontId="14" fillId="0" borderId="28" xfId="0" applyNumberFormat="1" applyFont="1" applyBorder="1" applyAlignment="1" applyProtection="1">
      <alignment vertical="center"/>
      <protection locked="0"/>
    </xf>
    <xf numFmtId="1" fontId="14" fillId="0" borderId="27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24" xfId="0" applyNumberFormat="1" applyFont="1" applyBorder="1" applyAlignment="1" applyProtection="1">
      <alignment vertical="center"/>
      <protection locked="0"/>
    </xf>
    <xf numFmtId="166" fontId="13" fillId="0" borderId="13" xfId="0" applyNumberFormat="1" applyFont="1" applyBorder="1" applyAlignment="1" applyProtection="1">
      <alignment vertical="center"/>
      <protection locked="0"/>
    </xf>
    <xf numFmtId="166" fontId="13" fillId="0" borderId="15" xfId="0" applyNumberFormat="1" applyFont="1" applyBorder="1" applyAlignment="1" applyProtection="1">
      <alignment vertical="center"/>
      <protection locked="0"/>
    </xf>
    <xf numFmtId="166" fontId="14" fillId="0" borderId="15" xfId="0" applyNumberFormat="1" applyFont="1" applyBorder="1" applyAlignment="1" applyProtection="1">
      <alignment vertical="center"/>
      <protection locked="0"/>
    </xf>
    <xf numFmtId="166" fontId="14" fillId="0" borderId="0" xfId="0" applyNumberFormat="1" applyFont="1" applyBorder="1" applyAlignment="1" applyProtection="1">
      <alignment vertical="center"/>
      <protection locked="0"/>
    </xf>
    <xf numFmtId="166" fontId="14" fillId="0" borderId="19" xfId="0" applyNumberFormat="1" applyFont="1" applyBorder="1" applyAlignment="1" applyProtection="1">
      <alignment vertical="center"/>
      <protection locked="0"/>
    </xf>
    <xf numFmtId="166" fontId="13" fillId="0" borderId="22" xfId="0" applyNumberFormat="1" applyFont="1" applyBorder="1" applyAlignment="1" applyProtection="1">
      <alignment vertical="center"/>
      <protection locked="0"/>
    </xf>
    <xf numFmtId="166" fontId="13" fillId="0" borderId="0" xfId="0" applyNumberFormat="1" applyFont="1" applyBorder="1" applyAlignment="1" applyProtection="1">
      <alignment vertical="center"/>
      <protection locked="0"/>
    </xf>
    <xf numFmtId="166" fontId="14" fillId="0" borderId="25" xfId="0" applyNumberFormat="1" applyFont="1" applyBorder="1" applyAlignment="1" applyProtection="1">
      <alignment vertical="center"/>
      <protection locked="0"/>
    </xf>
    <xf numFmtId="166" fontId="14" fillId="0" borderId="27" xfId="0" applyNumberFormat="1" applyFont="1" applyBorder="1" applyAlignment="1" applyProtection="1">
      <alignment vertical="center"/>
      <protection locked="0"/>
    </xf>
    <xf numFmtId="3" fontId="13" fillId="0" borderId="29" xfId="0" applyNumberFormat="1" applyFont="1" applyBorder="1" applyAlignment="1">
      <alignment vertical="center"/>
    </xf>
    <xf numFmtId="3" fontId="13" fillId="0" borderId="30" xfId="0" applyNumberFormat="1" applyFont="1" applyBorder="1" applyAlignment="1" applyProtection="1">
      <alignment vertical="center"/>
      <protection locked="0"/>
    </xf>
    <xf numFmtId="3" fontId="13" fillId="0" borderId="31" xfId="0" applyNumberFormat="1" applyFont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 vertical="center"/>
      <protection locked="0"/>
    </xf>
    <xf numFmtId="168" fontId="14" fillId="0" borderId="32" xfId="0" applyNumberFormat="1" applyFont="1" applyBorder="1" applyAlignment="1">
      <alignment vertical="center"/>
    </xf>
    <xf numFmtId="168" fontId="14" fillId="0" borderId="33" xfId="0" applyNumberFormat="1" applyFont="1" applyBorder="1" applyAlignment="1">
      <alignment vertical="center"/>
    </xf>
    <xf numFmtId="167" fontId="14" fillId="0" borderId="32" xfId="0" applyNumberFormat="1" applyFont="1" applyBorder="1" applyAlignment="1">
      <alignment vertical="center"/>
    </xf>
    <xf numFmtId="167" fontId="14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3" fontId="13" fillId="0" borderId="35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168" fontId="14" fillId="0" borderId="36" xfId="0" applyNumberFormat="1" applyFont="1" applyBorder="1" applyAlignment="1" applyProtection="1">
      <alignment vertical="center"/>
      <protection locked="0"/>
    </xf>
    <xf numFmtId="168" fontId="14" fillId="0" borderId="37" xfId="0" applyNumberFormat="1" applyFont="1" applyBorder="1" applyAlignment="1" applyProtection="1">
      <alignment vertical="center"/>
      <protection locked="0"/>
    </xf>
    <xf numFmtId="3" fontId="13" fillId="0" borderId="38" xfId="0" applyNumberFormat="1" applyFont="1" applyBorder="1" applyAlignment="1" applyProtection="1">
      <alignment vertical="center"/>
      <protection locked="0"/>
    </xf>
    <xf numFmtId="3" fontId="13" fillId="0" borderId="36" xfId="0" applyNumberFormat="1" applyFont="1" applyBorder="1" applyAlignment="1" applyProtection="1">
      <alignment vertical="center"/>
      <protection locked="0"/>
    </xf>
    <xf numFmtId="168" fontId="14" fillId="0" borderId="39" xfId="0" applyNumberFormat="1" applyFont="1" applyBorder="1" applyAlignment="1">
      <alignment vertical="center"/>
    </xf>
    <xf numFmtId="168" fontId="14" fillId="0" borderId="40" xfId="0" applyNumberFormat="1" applyFont="1" applyBorder="1" applyAlignment="1">
      <alignment vertical="center"/>
    </xf>
    <xf numFmtId="167" fontId="14" fillId="0" borderId="39" xfId="0" applyNumberFormat="1" applyFont="1" applyBorder="1" applyAlignment="1">
      <alignment vertical="center"/>
    </xf>
    <xf numFmtId="167" fontId="14" fillId="0" borderId="40" xfId="0" applyNumberFormat="1" applyFont="1" applyBorder="1" applyAlignment="1">
      <alignment vertical="center"/>
    </xf>
    <xf numFmtId="168" fontId="14" fillId="0" borderId="36" xfId="0" applyNumberFormat="1" applyFont="1" applyBorder="1" applyAlignment="1">
      <alignment vertical="center"/>
    </xf>
    <xf numFmtId="168" fontId="14" fillId="0" borderId="3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168" fontId="14" fillId="0" borderId="27" xfId="0" applyNumberFormat="1" applyFont="1" applyBorder="1" applyAlignment="1">
      <alignment vertical="center"/>
    </xf>
    <xf numFmtId="168" fontId="14" fillId="0" borderId="28" xfId="0" applyNumberFormat="1" applyFont="1" applyBorder="1" applyAlignment="1" applyProtection="1">
      <alignment vertical="center"/>
      <protection locked="0"/>
    </xf>
    <xf numFmtId="164" fontId="10" fillId="0" borderId="41" xfId="0" applyFont="1" applyBorder="1" applyAlignment="1" applyProtection="1">
      <alignment horizontal="left"/>
      <protection locked="0"/>
    </xf>
    <xf numFmtId="164" fontId="9" fillId="0" borderId="41" xfId="0" applyFont="1" applyBorder="1" applyAlignment="1" applyProtection="1">
      <alignment horizontal="center"/>
      <protection locked="0"/>
    </xf>
    <xf numFmtId="166" fontId="13" fillId="0" borderId="7" xfId="0" applyNumberFormat="1" applyFont="1" applyBorder="1" applyAlignment="1" applyProtection="1">
      <alignment vertical="center"/>
      <protection locked="0"/>
    </xf>
    <xf numFmtId="3" fontId="13" fillId="0" borderId="30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 applyProtection="1">
      <alignment vertical="center"/>
      <protection locked="0"/>
    </xf>
    <xf numFmtId="166" fontId="13" fillId="0" borderId="43" xfId="0" applyNumberFormat="1" applyFont="1" applyBorder="1" applyAlignment="1" applyProtection="1">
      <alignment vertical="center"/>
      <protection locked="0"/>
    </xf>
    <xf numFmtId="3" fontId="13" fillId="0" borderId="31" xfId="0" applyNumberFormat="1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166" fontId="14" fillId="0" borderId="43" xfId="0" applyNumberFormat="1" applyFont="1" applyBorder="1" applyAlignment="1" applyProtection="1">
      <alignment vertical="center"/>
      <protection locked="0"/>
    </xf>
    <xf numFmtId="3" fontId="14" fillId="0" borderId="31" xfId="0" applyNumberFormat="1" applyFont="1" applyBorder="1" applyAlignment="1">
      <alignment vertical="center"/>
    </xf>
    <xf numFmtId="168" fontId="14" fillId="0" borderId="42" xfId="0" applyNumberFormat="1" applyFont="1" applyBorder="1" applyAlignment="1" applyProtection="1">
      <alignment vertical="center"/>
      <protection locked="0"/>
    </xf>
    <xf numFmtId="168" fontId="14" fillId="0" borderId="31" xfId="0" applyNumberFormat="1" applyFont="1" applyBorder="1" applyAlignment="1" applyProtection="1">
      <alignment vertical="center"/>
      <protection locked="0"/>
    </xf>
    <xf numFmtId="168" fontId="14" fillId="0" borderId="44" xfId="0" applyNumberFormat="1" applyFont="1" applyBorder="1" applyAlignment="1" applyProtection="1">
      <alignment vertical="center"/>
      <protection locked="0"/>
    </xf>
    <xf numFmtId="3" fontId="13" fillId="0" borderId="42" xfId="0" applyNumberFormat="1" applyFont="1" applyBorder="1" applyAlignment="1" applyProtection="1">
      <alignment vertical="center"/>
      <protection locked="0"/>
    </xf>
    <xf numFmtId="168" fontId="14" fillId="0" borderId="42" xfId="0" applyNumberFormat="1" applyFont="1" applyBorder="1" applyAlignment="1">
      <alignment vertical="center"/>
    </xf>
    <xf numFmtId="168" fontId="14" fillId="0" borderId="31" xfId="0" applyNumberFormat="1" applyFont="1" applyBorder="1" applyAlignment="1">
      <alignment vertical="center"/>
    </xf>
    <xf numFmtId="167" fontId="14" fillId="0" borderId="42" xfId="0" applyNumberFormat="1" applyFont="1" applyBorder="1" applyAlignment="1">
      <alignment vertical="center"/>
    </xf>
    <xf numFmtId="167" fontId="14" fillId="0" borderId="31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168" fontId="18" fillId="0" borderId="44" xfId="0" applyNumberFormat="1" applyFont="1" applyBorder="1" applyAlignment="1" applyProtection="1">
      <alignment vertical="center"/>
      <protection locked="0"/>
    </xf>
    <xf numFmtId="4" fontId="14" fillId="0" borderId="43" xfId="0" applyNumberFormat="1" applyFont="1" applyBorder="1" applyAlignment="1">
      <alignment vertical="center"/>
    </xf>
    <xf numFmtId="4" fontId="13" fillId="0" borderId="31" xfId="0" applyNumberFormat="1" applyFont="1" applyBorder="1" applyAlignment="1" applyProtection="1">
      <alignment vertical="center"/>
      <protection locked="0"/>
    </xf>
    <xf numFmtId="3" fontId="16" fillId="0" borderId="7" xfId="0" applyNumberFormat="1" applyFont="1" applyBorder="1" applyAlignment="1">
      <alignment vertical="center"/>
    </xf>
    <xf numFmtId="3" fontId="16" fillId="0" borderId="43" xfId="0" applyNumberFormat="1" applyFont="1" applyBorder="1" applyAlignment="1">
      <alignment vertical="center"/>
    </xf>
    <xf numFmtId="168" fontId="16" fillId="0" borderId="43" xfId="0" applyNumberFormat="1" applyFont="1" applyBorder="1" applyAlignment="1" applyProtection="1">
      <alignment vertical="center"/>
      <protection locked="0"/>
    </xf>
    <xf numFmtId="168" fontId="16" fillId="0" borderId="43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168" fontId="15" fillId="0" borderId="46" xfId="0" applyNumberFormat="1" applyFont="1" applyBorder="1" applyAlignment="1" applyProtection="1">
      <alignment vertical="center"/>
      <protection locked="0"/>
    </xf>
    <xf numFmtId="168" fontId="13" fillId="0" borderId="44" xfId="0" applyNumberFormat="1" applyFont="1" applyBorder="1" applyAlignment="1" applyProtection="1">
      <alignment vertical="center"/>
      <protection locked="0"/>
    </xf>
    <xf numFmtId="3" fontId="17" fillId="0" borderId="6" xfId="0" applyNumberFormat="1" applyFont="1" applyBorder="1"/>
    <xf numFmtId="164" fontId="17" fillId="0" borderId="0" xfId="0" applyFont="1"/>
    <xf numFmtId="164" fontId="17" fillId="0" borderId="6" xfId="0" applyFont="1" applyBorder="1"/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wrapText="1"/>
    </xf>
    <xf numFmtId="164" fontId="17" fillId="2" borderId="6" xfId="0" applyFont="1" applyFill="1" applyBorder="1"/>
    <xf numFmtId="4" fontId="17" fillId="2" borderId="6" xfId="0" applyNumberFormat="1" applyFont="1" applyFill="1" applyBorder="1"/>
    <xf numFmtId="170" fontId="17" fillId="0" borderId="6" xfId="0" applyNumberFormat="1" applyFont="1" applyBorder="1"/>
    <xf numFmtId="164" fontId="8" fillId="0" borderId="9" xfId="0" applyFont="1" applyBorder="1" applyAlignment="1" applyProtection="1">
      <alignment horizontal="center" vertical="center" wrapText="1"/>
      <protection locked="0"/>
    </xf>
    <xf numFmtId="164" fontId="5" fillId="0" borderId="5" xfId="0" applyFont="1" applyBorder="1" applyAlignment="1">
      <alignment horizontal="center" vertical="center" wrapText="1"/>
    </xf>
    <xf numFmtId="164" fontId="8" fillId="0" borderId="47" xfId="0" applyFont="1" applyBorder="1" applyAlignment="1">
      <alignment horizontal="center" vertical="center" wrapText="1"/>
    </xf>
    <xf numFmtId="164" fontId="5" fillId="0" borderId="48" xfId="0" applyFont="1" applyBorder="1" applyAlignment="1">
      <alignment horizontal="center" vertical="center" wrapText="1"/>
    </xf>
    <xf numFmtId="164" fontId="8" fillId="0" borderId="9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C1:AJ134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0" sqref="A20:IV20"/>
    </sheetView>
  </sheetViews>
  <sheetFormatPr defaultColWidth="1.69921875" defaultRowHeight="12" x14ac:dyDescent="0.25"/>
  <cols>
    <col min="1" max="1" width="0.69921875" style="2" customWidth="1"/>
    <col min="2" max="2" width="3.8984375" style="2" customWidth="1"/>
    <col min="3" max="3" width="29.5" style="2" customWidth="1"/>
    <col min="4" max="4" width="6" style="2" customWidth="1"/>
    <col min="5" max="5" width="10.09765625" style="2" customWidth="1"/>
    <col min="6" max="6" width="10.69921875" style="2" customWidth="1"/>
    <col min="7" max="7" width="11.5" style="2" customWidth="1"/>
    <col min="8" max="8" width="9.09765625" style="2" customWidth="1"/>
    <col min="9" max="15" width="10.8984375" style="2" customWidth="1"/>
    <col min="16" max="21" width="10.8984375" style="2" hidden="1" customWidth="1"/>
    <col min="22" max="22" width="7.3984375" style="2" hidden="1" customWidth="1"/>
    <col min="23" max="23" width="11.5" style="2" hidden="1" customWidth="1"/>
    <col min="24" max="24" width="11.19921875" style="2" hidden="1" customWidth="1"/>
    <col min="25" max="26" width="7.3984375" style="2" hidden="1" customWidth="1"/>
    <col min="27" max="35" width="0" style="2" hidden="1" customWidth="1"/>
    <col min="36" max="36" width="16.09765625" style="2" customWidth="1"/>
    <col min="37" max="16384" width="1.69921875" style="2"/>
  </cols>
  <sheetData>
    <row r="1" spans="3:36" ht="18" customHeight="1" x14ac:dyDescent="0.25">
      <c r="C1" s="31" t="s">
        <v>57</v>
      </c>
      <c r="E1" s="3"/>
      <c r="F1" s="3"/>
      <c r="G1" s="3"/>
      <c r="H1" s="3"/>
      <c r="I1" s="3"/>
      <c r="J1" s="3"/>
      <c r="K1" s="3"/>
      <c r="L1" s="3"/>
      <c r="M1" s="3"/>
      <c r="N1" s="3"/>
      <c r="O1" s="33"/>
      <c r="P1" s="3"/>
      <c r="Q1" s="3"/>
      <c r="R1" s="3"/>
      <c r="S1" s="3"/>
      <c r="V1" s="2">
        <v>1</v>
      </c>
      <c r="W1" s="19" t="s">
        <v>33</v>
      </c>
      <c r="X1" s="20" t="s">
        <v>48</v>
      </c>
      <c r="Y1" s="2">
        <v>1</v>
      </c>
      <c r="Z1" s="2" t="s">
        <v>17</v>
      </c>
    </row>
    <row r="2" spans="3:36" ht="18.75" customHeight="1" thickBot="1" x14ac:dyDescent="0.35">
      <c r="C2" s="32" t="s">
        <v>73</v>
      </c>
      <c r="D2" s="1"/>
      <c r="E2" s="1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V2" s="2">
        <v>2</v>
      </c>
      <c r="W2" s="19" t="s">
        <v>34</v>
      </c>
      <c r="X2" s="20" t="s">
        <v>45</v>
      </c>
      <c r="Y2" s="2">
        <v>2</v>
      </c>
      <c r="Z2" s="2" t="s">
        <v>18</v>
      </c>
    </row>
    <row r="3" spans="3:36" s="9" customFormat="1" ht="14.25" customHeight="1" x14ac:dyDescent="0.25">
      <c r="C3" s="142" t="s">
        <v>26</v>
      </c>
      <c r="D3" s="142" t="s">
        <v>27</v>
      </c>
      <c r="E3" s="22" t="s">
        <v>0</v>
      </c>
      <c r="F3" s="21" t="str">
        <f>LOOKUP($K$3,V1:V12,W1:W12)</f>
        <v>ноябрь</v>
      </c>
      <c r="G3" s="23" t="s">
        <v>1</v>
      </c>
      <c r="H3" s="24"/>
      <c r="I3" s="26" t="str">
        <f>F3</f>
        <v>ноябрь</v>
      </c>
      <c r="J3" s="22" t="s">
        <v>0</v>
      </c>
      <c r="K3" s="25">
        <v>11</v>
      </c>
      <c r="L3" s="23" t="s">
        <v>2</v>
      </c>
      <c r="M3" s="24"/>
      <c r="N3" s="30" t="str">
        <f>LOOKUP(K3,$V$1:$V$12,X1:X12)</f>
        <v>11 месяцев</v>
      </c>
      <c r="O3" s="144" t="s">
        <v>28</v>
      </c>
      <c r="P3" s="22" t="s">
        <v>0</v>
      </c>
      <c r="Q3" s="25">
        <v>2</v>
      </c>
      <c r="R3" s="23" t="s">
        <v>3</v>
      </c>
      <c r="S3" s="8"/>
      <c r="T3" s="23" t="str">
        <f>LOOKUP(Q3,$Y$1:$Y$4,Z1:Z4)</f>
        <v>2 квартал</v>
      </c>
      <c r="U3" s="146" t="s">
        <v>29</v>
      </c>
      <c r="V3" s="2">
        <v>3</v>
      </c>
      <c r="W3" s="19" t="s">
        <v>35</v>
      </c>
      <c r="X3" s="20" t="s">
        <v>46</v>
      </c>
      <c r="Y3" s="9">
        <v>3</v>
      </c>
      <c r="Z3" s="2" t="s">
        <v>19</v>
      </c>
    </row>
    <row r="4" spans="3:36" s="9" customFormat="1" ht="30" customHeight="1" thickBot="1" x14ac:dyDescent="0.3">
      <c r="C4" s="143"/>
      <c r="D4" s="143"/>
      <c r="E4" s="10" t="s">
        <v>4</v>
      </c>
      <c r="F4" s="34" t="s">
        <v>5</v>
      </c>
      <c r="G4" s="11" t="s">
        <v>6</v>
      </c>
      <c r="H4" s="12" t="s">
        <v>7</v>
      </c>
      <c r="I4" s="27" t="s">
        <v>74</v>
      </c>
      <c r="J4" s="10" t="s">
        <v>4</v>
      </c>
      <c r="K4" s="11" t="s">
        <v>5</v>
      </c>
      <c r="L4" s="11" t="s">
        <v>6</v>
      </c>
      <c r="M4" s="12" t="s">
        <v>7</v>
      </c>
      <c r="N4" s="27" t="str">
        <f>I4</f>
        <v>2015 год</v>
      </c>
      <c r="O4" s="145"/>
      <c r="P4" s="10" t="s">
        <v>4</v>
      </c>
      <c r="Q4" s="11" t="s">
        <v>5</v>
      </c>
      <c r="R4" s="11" t="s">
        <v>6</v>
      </c>
      <c r="S4" s="12" t="s">
        <v>7</v>
      </c>
      <c r="T4" s="13" t="str">
        <f>N4</f>
        <v>2015 год</v>
      </c>
      <c r="U4" s="147"/>
      <c r="V4" s="2">
        <v>4</v>
      </c>
      <c r="W4" s="19" t="s">
        <v>36</v>
      </c>
      <c r="X4" s="20" t="s">
        <v>47</v>
      </c>
      <c r="Y4" s="9">
        <v>4</v>
      </c>
      <c r="Z4" s="2" t="s">
        <v>20</v>
      </c>
    </row>
    <row r="5" spans="3:36" s="14" customFormat="1" ht="20.25" customHeight="1" x14ac:dyDescent="0.25">
      <c r="C5" s="102" t="s">
        <v>8</v>
      </c>
      <c r="D5" s="103" t="s">
        <v>9</v>
      </c>
      <c r="E5" s="131" t="e">
        <f>LOOKUP($K$3,#REF!,#REF!)</f>
        <v>#REF!</v>
      </c>
      <c r="F5" s="127" t="e">
        <f>LOOKUP($K$3,#REF!,#REF!)</f>
        <v>#REF!</v>
      </c>
      <c r="G5" s="132" t="e">
        <f>F5-E5</f>
        <v>#REF!</v>
      </c>
      <c r="H5" s="104" t="e">
        <f t="shared" ref="H5:H26" si="0">IF(E5=0,0,F5/E5*100)</f>
        <v>#REF!</v>
      </c>
      <c r="I5" s="79" t="e">
        <f>LOOKUP($K$3,#REF!,#REF!)</f>
        <v>#REF!</v>
      </c>
      <c r="J5" s="131" t="e">
        <f>LOOKUP($K$3,#REF!,#REF!)</f>
        <v>#REF!</v>
      </c>
      <c r="K5" s="127" t="e">
        <f>LOOKUP($K$3,#REF!,#REF!)</f>
        <v>#REF!</v>
      </c>
      <c r="L5" s="132" t="e">
        <f>K5-J5</f>
        <v>#REF!</v>
      </c>
      <c r="M5" s="104" t="e">
        <f>IF(J5=0,0,K5/J5*100)</f>
        <v>#REF!</v>
      </c>
      <c r="N5" s="79" t="e">
        <f>LOOKUP($K$3,#REF!,#REF!)</f>
        <v>#REF!</v>
      </c>
      <c r="O5" s="105" t="e">
        <f>IF(N5=0,0,K5/N5*100)</f>
        <v>#REF!</v>
      </c>
      <c r="P5" s="78" t="e">
        <f>LOOKUP($Q$3,#REF!,#REF!)</f>
        <v>#REF!</v>
      </c>
      <c r="Q5" s="37" t="e">
        <f>LOOKUP($Q$3,#REF!,#REF!)</f>
        <v>#REF!</v>
      </c>
      <c r="R5" s="36" t="e">
        <f>Q5-P5</f>
        <v>#REF!</v>
      </c>
      <c r="S5" s="69" t="e">
        <f t="shared" ref="S5:S26" si="1">IF(P5=0,0,Q5/P5*100)</f>
        <v>#REF!</v>
      </c>
      <c r="T5" s="79" t="e">
        <f>LOOKUP($Q$3,#REF!,#REF!)</f>
        <v>#REF!</v>
      </c>
      <c r="U5" s="86" t="e">
        <f t="shared" ref="U5:U23" si="2">IF(T5=0,0,Q5/T5*100)</f>
        <v>#REF!</v>
      </c>
      <c r="V5" s="2">
        <v>5</v>
      </c>
      <c r="W5" s="19" t="s">
        <v>37</v>
      </c>
      <c r="X5" s="20" t="s">
        <v>49</v>
      </c>
      <c r="AJ5" s="14" t="e">
        <f>N5-K5</f>
        <v>#REF!</v>
      </c>
    </row>
    <row r="6" spans="3:36" s="15" customFormat="1" ht="20.25" hidden="1" customHeight="1" x14ac:dyDescent="0.25">
      <c r="C6" s="16" t="s">
        <v>21</v>
      </c>
      <c r="D6" s="17" t="s">
        <v>12</v>
      </c>
      <c r="E6" s="106" t="e">
        <f>LOOKUP($K$3,#REF!,#REF!)</f>
        <v>#REF!</v>
      </c>
      <c r="F6" s="128" t="e">
        <f>LOOKUP($K$3,#REF!,#REF!)</f>
        <v>#REF!</v>
      </c>
      <c r="G6" s="133" t="e">
        <f t="shared" ref="G6:G26" si="3">F6-E6</f>
        <v>#REF!</v>
      </c>
      <c r="H6" s="109" t="e">
        <f t="shared" si="0"/>
        <v>#REF!</v>
      </c>
      <c r="I6" s="80" t="e">
        <f>LOOKUP($K$3,#REF!,#REF!)</f>
        <v>#REF!</v>
      </c>
      <c r="J6" s="106" t="e">
        <f>LOOKUP($K$3,#REF!,#REF!)</f>
        <v>#REF!</v>
      </c>
      <c r="K6" s="128" t="e">
        <f>LOOKUP($K$3,#REF!,#REF!)</f>
        <v>#REF!</v>
      </c>
      <c r="L6" s="133" t="e">
        <f t="shared" ref="L6:L21" si="4">K6-J6</f>
        <v>#REF!</v>
      </c>
      <c r="M6" s="109" t="e">
        <f t="shared" ref="M6:M26" si="5">IF(J6=0,0,K6/J6*100)</f>
        <v>#REF!</v>
      </c>
      <c r="N6" s="80" t="e">
        <f>LOOKUP($K$3,#REF!,#REF!)</f>
        <v>#REF!</v>
      </c>
      <c r="O6" s="110" t="e">
        <f t="shared" ref="O6:O26" si="6">IF(N6=0,0,K6/N6*100)</f>
        <v>#REF!</v>
      </c>
      <c r="P6" s="46" t="e">
        <f>LOOKUP($Q$3,#REF!,#REF!)</f>
        <v>#REF!</v>
      </c>
      <c r="Q6" s="39" t="e">
        <f>LOOKUP($Q$3,#REF!,#REF!)</f>
        <v>#REF!</v>
      </c>
      <c r="R6" s="38" t="e">
        <f t="shared" ref="R6:R21" si="7">Q6-P6</f>
        <v>#REF!</v>
      </c>
      <c r="S6" s="70" t="e">
        <f t="shared" si="1"/>
        <v>#REF!</v>
      </c>
      <c r="T6" s="80" t="e">
        <f>LOOKUP($Q$3,#REF!,#REF!)</f>
        <v>#REF!</v>
      </c>
      <c r="U6" s="87" t="e">
        <f t="shared" si="2"/>
        <v>#REF!</v>
      </c>
      <c r="V6" s="2">
        <v>6</v>
      </c>
      <c r="W6" s="19" t="s">
        <v>38</v>
      </c>
      <c r="X6" s="20" t="s">
        <v>50</v>
      </c>
      <c r="AJ6" s="14" t="e">
        <f t="shared" ref="AJ6:AJ26" si="8">N6-K6</f>
        <v>#REF!</v>
      </c>
    </row>
    <row r="7" spans="3:36" s="15" customFormat="1" ht="20.25" hidden="1" customHeight="1" x14ac:dyDescent="0.25">
      <c r="C7" s="16" t="s">
        <v>10</v>
      </c>
      <c r="D7" s="17" t="s">
        <v>12</v>
      </c>
      <c r="E7" s="111" t="e">
        <f>LOOKUP($K$3,#REF!,#REF!)</f>
        <v>#REF!</v>
      </c>
      <c r="F7" s="128" t="e">
        <f>LOOKUP($K$3,#REF!,#REF!)</f>
        <v>#REF!</v>
      </c>
      <c r="G7" s="117" t="e">
        <f t="shared" si="3"/>
        <v>#REF!</v>
      </c>
      <c r="H7" s="113" t="e">
        <f t="shared" si="0"/>
        <v>#REF!</v>
      </c>
      <c r="I7" s="80" t="e">
        <f>LOOKUP($K$3,#REF!,#REF!)</f>
        <v>#REF!</v>
      </c>
      <c r="J7" s="111" t="e">
        <f>LOOKUP($K$3,#REF!,#REF!)</f>
        <v>#REF!</v>
      </c>
      <c r="K7" s="128" t="e">
        <f>LOOKUP($K$3,#REF!,#REF!)</f>
        <v>#REF!</v>
      </c>
      <c r="L7" s="117" t="e">
        <f t="shared" si="4"/>
        <v>#REF!</v>
      </c>
      <c r="M7" s="113" t="e">
        <f t="shared" si="5"/>
        <v>#REF!</v>
      </c>
      <c r="N7" s="80" t="e">
        <f>LOOKUP($K$3,#REF!,#REF!)</f>
        <v>#REF!</v>
      </c>
      <c r="O7" s="114" t="e">
        <f t="shared" si="6"/>
        <v>#REF!</v>
      </c>
      <c r="P7" s="42" t="e">
        <f>LOOKUP($Q$3,#REF!,#REF!)</f>
        <v>#REF!</v>
      </c>
      <c r="Q7" s="40" t="e">
        <f>LOOKUP($Q$3,#REF!,#REF!)</f>
        <v>#REF!</v>
      </c>
      <c r="R7" s="41" t="e">
        <f t="shared" si="7"/>
        <v>#REF!</v>
      </c>
      <c r="S7" s="71" t="e">
        <f t="shared" si="1"/>
        <v>#REF!</v>
      </c>
      <c r="T7" s="80" t="e">
        <f>LOOKUP($Q$3,#REF!,#REF!)</f>
        <v>#REF!</v>
      </c>
      <c r="U7" s="88" t="e">
        <f t="shared" si="2"/>
        <v>#REF!</v>
      </c>
      <c r="V7" s="2">
        <v>7</v>
      </c>
      <c r="W7" s="19" t="s">
        <v>39</v>
      </c>
      <c r="X7" s="20" t="s">
        <v>31</v>
      </c>
      <c r="AJ7" s="14" t="e">
        <f t="shared" si="8"/>
        <v>#REF!</v>
      </c>
    </row>
    <row r="8" spans="3:36" s="15" customFormat="1" ht="17.25" hidden="1" customHeight="1" x14ac:dyDescent="0.25">
      <c r="C8" s="16" t="s">
        <v>22</v>
      </c>
      <c r="D8" s="17" t="s">
        <v>11</v>
      </c>
      <c r="E8" s="115" t="e">
        <f>LOOKUP($K$3,#REF!,#REF!)</f>
        <v>#REF!</v>
      </c>
      <c r="F8" s="129" t="e">
        <f>LOOKUP($K$3,#REF!,#REF!)</f>
        <v>#REF!</v>
      </c>
      <c r="G8" s="117" t="e">
        <f t="shared" si="3"/>
        <v>#REF!</v>
      </c>
      <c r="H8" s="113" t="e">
        <f t="shared" si="0"/>
        <v>#REF!</v>
      </c>
      <c r="I8" s="80" t="e">
        <f>LOOKUP($K$3,#REF!,#REF!)</f>
        <v>#REF!</v>
      </c>
      <c r="J8" s="115" t="e">
        <f>LOOKUP($K$3,#REF!,#REF!)</f>
        <v>#REF!</v>
      </c>
      <c r="K8" s="128" t="e">
        <f>LOOKUP($K$3,#REF!,#REF!)</f>
        <v>#REF!</v>
      </c>
      <c r="L8" s="117" t="e">
        <f t="shared" si="4"/>
        <v>#REF!</v>
      </c>
      <c r="M8" s="113" t="e">
        <f t="shared" si="5"/>
        <v>#REF!</v>
      </c>
      <c r="N8" s="80" t="e">
        <f>LOOKUP($K$3,#REF!,#REF!)</f>
        <v>#REF!</v>
      </c>
      <c r="O8" s="116" t="e">
        <f t="shared" si="6"/>
        <v>#REF!</v>
      </c>
      <c r="P8" s="54" t="e">
        <f>LOOKUP($Q$3,#REF!,#REF!)</f>
        <v>#REF!</v>
      </c>
      <c r="Q8" s="43" t="e">
        <f>LOOKUP($Q$3,#REF!,#REF!)</f>
        <v>#REF!</v>
      </c>
      <c r="R8" s="44" t="e">
        <f t="shared" si="7"/>
        <v>#REF!</v>
      </c>
      <c r="S8" s="72" t="e">
        <f t="shared" si="1"/>
        <v>#REF!</v>
      </c>
      <c r="T8" s="80" t="e">
        <f>LOOKUP($Q$3,#REF!,#REF!)</f>
        <v>#REF!</v>
      </c>
      <c r="U8" s="89" t="e">
        <f t="shared" si="2"/>
        <v>#REF!</v>
      </c>
      <c r="V8" s="2">
        <v>8</v>
      </c>
      <c r="W8" s="19" t="s">
        <v>40</v>
      </c>
      <c r="X8" s="20" t="s">
        <v>51</v>
      </c>
      <c r="AJ8" s="14" t="e">
        <f t="shared" si="8"/>
        <v>#REF!</v>
      </c>
    </row>
    <row r="9" spans="3:36" s="15" customFormat="1" ht="15" customHeight="1" x14ac:dyDescent="0.25">
      <c r="C9" s="16" t="s">
        <v>32</v>
      </c>
      <c r="D9" s="17" t="s">
        <v>9</v>
      </c>
      <c r="E9" s="115" t="e">
        <f>LOOKUP($K$3,#REF!,#REF!)</f>
        <v>#REF!</v>
      </c>
      <c r="F9" s="129" t="e">
        <f>LOOKUP($K$3,#REF!,#REF!)</f>
        <v>#REF!</v>
      </c>
      <c r="G9" s="117" t="e">
        <f t="shared" si="3"/>
        <v>#REF!</v>
      </c>
      <c r="H9" s="113" t="e">
        <f t="shared" si="0"/>
        <v>#REF!</v>
      </c>
      <c r="I9" s="80" t="e">
        <f>LOOKUP($K$3,#REF!,#REF!)</f>
        <v>#REF!</v>
      </c>
      <c r="J9" s="115" t="e">
        <f>LOOKUP($K$3,#REF!,#REF!)</f>
        <v>#REF!</v>
      </c>
      <c r="K9" s="129" t="e">
        <f>LOOKUP($K$3,#REF!,#REF!)</f>
        <v>#REF!</v>
      </c>
      <c r="L9" s="117" t="e">
        <f>K9-J9</f>
        <v>#REF!</v>
      </c>
      <c r="M9" s="113" t="e">
        <f t="shared" si="5"/>
        <v>#REF!</v>
      </c>
      <c r="N9" s="80" t="e">
        <f>LOOKUP($K$3,#REF!,#REF!)</f>
        <v>#REF!</v>
      </c>
      <c r="O9" s="116" t="e">
        <f t="shared" si="6"/>
        <v>#REF!</v>
      </c>
      <c r="P9" s="49" t="e">
        <f>LOOKUP($Q$3,#REF!,#REF!)</f>
        <v>#REF!</v>
      </c>
      <c r="Q9" s="48" t="e">
        <f>LOOKUP($Q$3,#REF!,#REF!)</f>
        <v>#REF!</v>
      </c>
      <c r="R9" s="47" t="e">
        <f>Q9-P9</f>
        <v>#REF!</v>
      </c>
      <c r="S9" s="73" t="e">
        <f>IF(P9=0,0,Q9/P9*100)</f>
        <v>#REF!</v>
      </c>
      <c r="T9" s="80" t="e">
        <f>LOOKUP($Q$3,#REF!,#REF!)</f>
        <v>#REF!</v>
      </c>
      <c r="U9" s="90" t="e">
        <f t="shared" si="2"/>
        <v>#REF!</v>
      </c>
      <c r="V9" s="2">
        <v>9</v>
      </c>
      <c r="W9" s="19" t="s">
        <v>41</v>
      </c>
      <c r="X9" s="20" t="s">
        <v>52</v>
      </c>
      <c r="AJ9" s="14" t="e">
        <f t="shared" si="8"/>
        <v>#REF!</v>
      </c>
    </row>
    <row r="10" spans="3:36" s="15" customFormat="1" ht="30.75" hidden="1" customHeight="1" x14ac:dyDescent="0.25">
      <c r="C10" s="16" t="s">
        <v>63</v>
      </c>
      <c r="D10" s="17" t="s">
        <v>9</v>
      </c>
      <c r="E10" s="118" t="e">
        <f>LOOKUP($K$3,#REF!,#REF!)</f>
        <v>#REF!</v>
      </c>
      <c r="F10" s="129" t="e">
        <f>LOOKUP($K$3,#REF!,#REF!)</f>
        <v>#REF!</v>
      </c>
      <c r="G10" s="133" t="e">
        <f t="shared" si="3"/>
        <v>#REF!</v>
      </c>
      <c r="H10" s="109" t="e">
        <f t="shared" si="0"/>
        <v>#REF!</v>
      </c>
      <c r="I10" s="80" t="e">
        <f>LOOKUP($K$3,#REF!,#REF!)</f>
        <v>#REF!</v>
      </c>
      <c r="J10" s="118" t="e">
        <f>LOOKUP($K$3,#REF!,#REF!)</f>
        <v>#REF!</v>
      </c>
      <c r="K10" s="129" t="e">
        <f>LOOKUP($K$3,#REF!,#REF!)</f>
        <v>#REF!</v>
      </c>
      <c r="L10" s="133" t="e">
        <f>K10-J10</f>
        <v>#REF!</v>
      </c>
      <c r="M10" s="109" t="e">
        <f t="shared" si="5"/>
        <v>#REF!</v>
      </c>
      <c r="N10" s="80" t="e">
        <f>LOOKUP($K$3,#REF!,#REF!)</f>
        <v>#REF!</v>
      </c>
      <c r="O10" s="80" t="e">
        <f t="shared" si="6"/>
        <v>#REF!</v>
      </c>
      <c r="P10" s="81" t="e">
        <f>LOOKUP($Q$3,#REF!,#REF!)</f>
        <v>#REF!</v>
      </c>
      <c r="Q10" s="51" t="e">
        <f>LOOKUP($Q$3,#REF!,#REF!)</f>
        <v>#REF!</v>
      </c>
      <c r="R10" s="50" t="e">
        <f>Q10-P10</f>
        <v>#REF!</v>
      </c>
      <c r="S10" s="74" t="e">
        <f>IF(P10=0,0,Q10/P10*100)</f>
        <v>#REF!</v>
      </c>
      <c r="T10" s="80" t="e">
        <f>LOOKUP($Q$3,#REF!,#REF!)</f>
        <v>#REF!</v>
      </c>
      <c r="U10" s="91" t="e">
        <f t="shared" si="2"/>
        <v>#REF!</v>
      </c>
      <c r="V10" s="2">
        <v>10</v>
      </c>
      <c r="W10" s="19" t="s">
        <v>42</v>
      </c>
      <c r="X10" s="20" t="s">
        <v>53</v>
      </c>
      <c r="AJ10" s="14" t="e">
        <f t="shared" si="8"/>
        <v>#REF!</v>
      </c>
    </row>
    <row r="11" spans="3:36" s="15" customFormat="1" ht="13.5" customHeight="1" x14ac:dyDescent="0.25">
      <c r="C11" s="16" t="s">
        <v>70</v>
      </c>
      <c r="D11" s="17" t="s">
        <v>9</v>
      </c>
      <c r="E11" s="115" t="e">
        <f>LOOKUP($K$3,#REF!,#REF!)</f>
        <v>#REF!</v>
      </c>
      <c r="F11" s="129" t="e">
        <f>LOOKUP($K$3,#REF!,#REF!)</f>
        <v>#REF!</v>
      </c>
      <c r="G11" s="117" t="e">
        <f t="shared" si="3"/>
        <v>#REF!</v>
      </c>
      <c r="H11" s="113" t="e">
        <f t="shared" si="0"/>
        <v>#REF!</v>
      </c>
      <c r="I11" s="80" t="e">
        <f>LOOKUP($K$3,#REF!,#REF!)</f>
        <v>#REF!</v>
      </c>
      <c r="J11" s="115" t="e">
        <f>LOOKUP($K$3,#REF!,#REF!)</f>
        <v>#REF!</v>
      </c>
      <c r="K11" s="129" t="e">
        <f>LOOKUP($K$3,#REF!,#REF!)</f>
        <v>#REF!</v>
      </c>
      <c r="L11" s="117" t="e">
        <f>K11-J11</f>
        <v>#REF!</v>
      </c>
      <c r="M11" s="113" t="e">
        <f t="shared" si="5"/>
        <v>#REF!</v>
      </c>
      <c r="N11" s="80" t="e">
        <f>LOOKUP($K$3,#REF!,#REF!)</f>
        <v>#REF!</v>
      </c>
      <c r="O11" s="116" t="e">
        <f t="shared" si="6"/>
        <v>#REF!</v>
      </c>
      <c r="P11" s="54" t="e">
        <f>LOOKUP($Q$3,#REF!,#REF!)</f>
        <v>#REF!</v>
      </c>
      <c r="Q11" s="43" t="e">
        <f>LOOKUP($Q$3,#REF!,#REF!)</f>
        <v>#REF!</v>
      </c>
      <c r="R11" s="53" t="e">
        <f>Q11-P11</f>
        <v>#REF!</v>
      </c>
      <c r="S11" s="72" t="e">
        <f>IF(P11=0,0,Q11/P11*100)</f>
        <v>#REF!</v>
      </c>
      <c r="T11" s="80" t="e">
        <f>LOOKUP($Q$3,#REF!,#REF!)</f>
        <v>#REF!</v>
      </c>
      <c r="U11" s="89" t="e">
        <f t="shared" si="2"/>
        <v>#REF!</v>
      </c>
      <c r="V11" s="2">
        <v>11</v>
      </c>
      <c r="W11" s="19" t="s">
        <v>43</v>
      </c>
      <c r="X11" s="20" t="s">
        <v>54</v>
      </c>
      <c r="AJ11" s="14" t="e">
        <f t="shared" si="8"/>
        <v>#REF!</v>
      </c>
    </row>
    <row r="12" spans="3:36" s="15" customFormat="1" ht="15.75" hidden="1" customHeight="1" x14ac:dyDescent="0.25">
      <c r="C12" s="16" t="s">
        <v>64</v>
      </c>
      <c r="D12" s="17" t="s">
        <v>9</v>
      </c>
      <c r="E12" s="118" t="e">
        <f>LOOKUP($K$3,#REF!,#REF!)</f>
        <v>#REF!</v>
      </c>
      <c r="F12" s="129" t="e">
        <f>LOOKUP($K$3,#REF!,#REF!)</f>
        <v>#REF!</v>
      </c>
      <c r="G12" s="133" t="e">
        <f t="shared" si="3"/>
        <v>#REF!</v>
      </c>
      <c r="H12" s="109" t="e">
        <f t="shared" si="0"/>
        <v>#REF!</v>
      </c>
      <c r="I12" s="80" t="e">
        <f>LOOKUP($K$3,#REF!,#REF!)</f>
        <v>#REF!</v>
      </c>
      <c r="J12" s="118" t="e">
        <f>LOOKUP($K$3,#REF!,#REF!)</f>
        <v>#REF!</v>
      </c>
      <c r="K12" s="129" t="e">
        <f>LOOKUP($K$3,#REF!,#REF!)</f>
        <v>#REF!</v>
      </c>
      <c r="L12" s="133" t="e">
        <f>K12-J12</f>
        <v>#REF!</v>
      </c>
      <c r="M12" s="109" t="e">
        <f t="shared" si="5"/>
        <v>#REF!</v>
      </c>
      <c r="N12" s="80" t="e">
        <f>LOOKUP($K$3,#REF!,#REF!)</f>
        <v>#REF!</v>
      </c>
      <c r="O12" s="80" t="e">
        <f t="shared" si="6"/>
        <v>#REF!</v>
      </c>
      <c r="P12" s="68" t="e">
        <f>LOOKUP($Q$3,#REF!,#REF!)</f>
        <v>#REF!</v>
      </c>
      <c r="Q12" s="55" t="e">
        <f>LOOKUP($Q$3,#REF!,#REF!)</f>
        <v>#REF!</v>
      </c>
      <c r="R12" s="56" t="e">
        <f>Q12-P12</f>
        <v>#REF!</v>
      </c>
      <c r="S12" s="75" t="e">
        <f>IF(P12=0,0,Q12/P12*100)</f>
        <v>#REF!</v>
      </c>
      <c r="T12" s="80" t="e">
        <f>LOOKUP($Q$3,#REF!,#REF!)</f>
        <v>#REF!</v>
      </c>
      <c r="U12" s="92" t="e">
        <f t="shared" si="2"/>
        <v>#REF!</v>
      </c>
      <c r="V12" s="2">
        <v>12</v>
      </c>
      <c r="W12" s="19" t="s">
        <v>44</v>
      </c>
      <c r="X12" s="20" t="s">
        <v>55</v>
      </c>
      <c r="AJ12" s="14" t="e">
        <f t="shared" si="8"/>
        <v>#REF!</v>
      </c>
    </row>
    <row r="13" spans="3:36" s="15" customFormat="1" ht="13.8" hidden="1" x14ac:dyDescent="0.25">
      <c r="C13" s="16" t="s">
        <v>30</v>
      </c>
      <c r="D13" s="17" t="s">
        <v>9</v>
      </c>
      <c r="E13" s="119" t="e">
        <f>LOOKUP($K$3,#REF!,#REF!)</f>
        <v>#REF!</v>
      </c>
      <c r="F13" s="130" t="e">
        <f>LOOKUP($K$3,#REF!,#REF!)</f>
        <v>#REF!</v>
      </c>
      <c r="G13" s="117" t="e">
        <f t="shared" si="3"/>
        <v>#REF!</v>
      </c>
      <c r="H13" s="113" t="e">
        <f t="shared" si="0"/>
        <v>#REF!</v>
      </c>
      <c r="I13" s="80" t="e">
        <f>LOOKUP($K$3,#REF!,#REF!)</f>
        <v>#REF!</v>
      </c>
      <c r="J13" s="119" t="e">
        <f>LOOKUP($K$3,#REF!,#REF!)</f>
        <v>#REF!</v>
      </c>
      <c r="K13" s="130" t="e">
        <f>LOOKUP($K$3,#REF!,#REF!)</f>
        <v>#REF!</v>
      </c>
      <c r="L13" s="117" t="e">
        <f t="shared" si="4"/>
        <v>#REF!</v>
      </c>
      <c r="M13" s="113" t="e">
        <f t="shared" si="5"/>
        <v>#REF!</v>
      </c>
      <c r="N13" s="80" t="e">
        <f>LOOKUP($K$3,#REF!,#REF!)</f>
        <v>#REF!</v>
      </c>
      <c r="O13" s="120" t="e">
        <f t="shared" si="6"/>
        <v>#REF!</v>
      </c>
      <c r="P13" s="82" t="e">
        <f>LOOKUP($Q$3,#REF!,#REF!)</f>
        <v>#REF!</v>
      </c>
      <c r="Q13" s="62" t="e">
        <f>LOOKUP($Q$3,#REF!,#REF!)</f>
        <v>#REF!</v>
      </c>
      <c r="R13" s="63" t="e">
        <f t="shared" si="7"/>
        <v>#REF!</v>
      </c>
      <c r="S13" s="76" t="e">
        <f t="shared" si="1"/>
        <v>#REF!</v>
      </c>
      <c r="T13" s="80" t="e">
        <f>LOOKUP($Q$3,#REF!,#REF!)</f>
        <v>#REF!</v>
      </c>
      <c r="U13" s="93" t="e">
        <f t="shared" si="2"/>
        <v>#REF!</v>
      </c>
      <c r="V13" s="2"/>
      <c r="AJ13" s="14" t="e">
        <f t="shared" si="8"/>
        <v>#REF!</v>
      </c>
    </row>
    <row r="14" spans="3:36" s="15" customFormat="1" ht="13.8" x14ac:dyDescent="0.25">
      <c r="C14" s="16" t="s">
        <v>72</v>
      </c>
      <c r="D14" s="17" t="s">
        <v>9</v>
      </c>
      <c r="E14" s="119" t="e">
        <f>LOOKUP($K$3,#REF!,#REF!)</f>
        <v>#REF!</v>
      </c>
      <c r="F14" s="130" t="e">
        <f>LOOKUP($K$3,#REF!,#REF!)</f>
        <v>#REF!</v>
      </c>
      <c r="G14" s="117" t="e">
        <f t="shared" si="3"/>
        <v>#REF!</v>
      </c>
      <c r="H14" s="113" t="e">
        <f t="shared" si="0"/>
        <v>#REF!</v>
      </c>
      <c r="I14" s="80" t="e">
        <f>LOOKUP($K$3,#REF!,#REF!)</f>
        <v>#REF!</v>
      </c>
      <c r="J14" s="119" t="e">
        <f>LOOKUP($K$3,#REF!,#REF!)</f>
        <v>#REF!</v>
      </c>
      <c r="K14" s="130" t="e">
        <f>LOOKUP($K$3,#REF!,#REF!)</f>
        <v>#REF!</v>
      </c>
      <c r="L14" s="117" t="e">
        <f t="shared" si="4"/>
        <v>#REF!</v>
      </c>
      <c r="M14" s="113" t="e">
        <f t="shared" si="5"/>
        <v>#REF!</v>
      </c>
      <c r="N14" s="80" t="e">
        <f>LOOKUP($K$3,#REF!,#REF!)</f>
        <v>#REF!</v>
      </c>
      <c r="O14" s="120" t="e">
        <f t="shared" si="6"/>
        <v>#REF!</v>
      </c>
      <c r="P14" s="83" t="e">
        <f>LOOKUP($Q$3,#REF!,#REF!)</f>
        <v>#REF!</v>
      </c>
      <c r="Q14" s="64" t="e">
        <f>LOOKUP($Q$3,#REF!,#REF!)</f>
        <v>#REF!</v>
      </c>
      <c r="R14" s="65" t="e">
        <f t="shared" si="7"/>
        <v>#REF!</v>
      </c>
      <c r="S14" s="77" t="e">
        <f t="shared" si="1"/>
        <v>#REF!</v>
      </c>
      <c r="T14" s="80" t="e">
        <f>LOOKUP($Q$3,#REF!,#REF!)</f>
        <v>#REF!</v>
      </c>
      <c r="U14" s="94" t="e">
        <f t="shared" si="2"/>
        <v>#REF!</v>
      </c>
      <c r="V14" s="2"/>
      <c r="AJ14" s="14" t="e">
        <f t="shared" si="8"/>
        <v>#REF!</v>
      </c>
    </row>
    <row r="15" spans="3:36" s="15" customFormat="1" ht="13.8" x14ac:dyDescent="0.25">
      <c r="C15" s="16" t="s">
        <v>68</v>
      </c>
      <c r="D15" s="17" t="s">
        <v>9</v>
      </c>
      <c r="E15" s="121" t="e">
        <f>LOOKUP($K$3,#REF!,#REF!)</f>
        <v>#REF!</v>
      </c>
      <c r="F15" s="130" t="e">
        <f>LOOKUP($K$3,#REF!,#REF!)</f>
        <v>#REF!</v>
      </c>
      <c r="G15" s="117" t="e">
        <f t="shared" si="3"/>
        <v>#REF!</v>
      </c>
      <c r="H15" s="113" t="e">
        <f t="shared" si="0"/>
        <v>#REF!</v>
      </c>
      <c r="I15" s="80" t="e">
        <f>LOOKUP($K$3,#REF!,#REF!)</f>
        <v>#REF!</v>
      </c>
      <c r="J15" s="115" t="e">
        <f>LOOKUP($K$3,#REF!,#REF!)</f>
        <v>#REF!</v>
      </c>
      <c r="K15" s="130" t="e">
        <f>LOOKUP($K$3,#REF!,#REF!)</f>
        <v>#REF!</v>
      </c>
      <c r="L15" s="117" t="e">
        <f>K15-J15</f>
        <v>#REF!</v>
      </c>
      <c r="M15" s="113" t="e">
        <f>IF(J15=0,0,K15/J15*100)</f>
        <v>#REF!</v>
      </c>
      <c r="N15" s="80" t="e">
        <f>LOOKUP($K$3,#REF!,#REF!)</f>
        <v>#REF!</v>
      </c>
      <c r="O15" s="122" t="e">
        <f t="shared" si="6"/>
        <v>#REF!</v>
      </c>
      <c r="P15" s="84" t="e">
        <f>LOOKUP($Q$3,#REF!,#REF!)</f>
        <v>#REF!</v>
      </c>
      <c r="Q15" s="62" t="e">
        <f>LOOKUP($Q$3,#REF!,#REF!)</f>
        <v>#REF!</v>
      </c>
      <c r="R15" s="63" t="e">
        <f>Q15-P15</f>
        <v>#REF!</v>
      </c>
      <c r="S15" s="76" t="e">
        <f>IF(P15=0,0,Q15/P15*100)</f>
        <v>#REF!</v>
      </c>
      <c r="T15" s="80" t="e">
        <f>LOOKUP($Q$3,#REF!,#REF!)</f>
        <v>#REF!</v>
      </c>
      <c r="U15" s="95" t="e">
        <f t="shared" si="2"/>
        <v>#REF!</v>
      </c>
      <c r="V15" s="2"/>
      <c r="AJ15" s="14" t="e">
        <f t="shared" si="8"/>
        <v>#REF!</v>
      </c>
    </row>
    <row r="16" spans="3:36" s="15" customFormat="1" ht="13.8" hidden="1" x14ac:dyDescent="0.25">
      <c r="C16" s="16" t="s">
        <v>69</v>
      </c>
      <c r="D16" s="17"/>
      <c r="E16" s="121" t="e">
        <f>LOOKUP($K$3,#REF!,#REF!)</f>
        <v>#REF!</v>
      </c>
      <c r="F16" s="130" t="e">
        <f>LOOKUP($K$3,#REF!,#REF!)</f>
        <v>#REF!</v>
      </c>
      <c r="G16" s="117" t="e">
        <f>F16-E16</f>
        <v>#REF!</v>
      </c>
      <c r="H16" s="113" t="e">
        <f t="shared" si="0"/>
        <v>#REF!</v>
      </c>
      <c r="I16" s="80" t="e">
        <f>LOOKUP($K$3,#REF!,#REF!)</f>
        <v>#REF!</v>
      </c>
      <c r="J16" s="121" t="e">
        <f>LOOKUP($K$3,#REF!,#REF!)</f>
        <v>#REF!</v>
      </c>
      <c r="K16" s="130" t="e">
        <f>LOOKUP($K$3,#REF!,#REF!)</f>
        <v>#REF!</v>
      </c>
      <c r="L16" s="117" t="e">
        <f>K16-J16</f>
        <v>#REF!</v>
      </c>
      <c r="M16" s="113" t="e">
        <f>IF(J16=0,0,K16/J16*100)</f>
        <v>#REF!</v>
      </c>
      <c r="N16" s="80" t="e">
        <f>LOOKUP($K$3,#REF!,#REF!)</f>
        <v>#REF!</v>
      </c>
      <c r="O16" s="122" t="e">
        <f>IF(N16=0,0,K16/N16*100)</f>
        <v>#REF!</v>
      </c>
      <c r="P16" s="84" t="e">
        <f>LOOKUP($Q$3,#REF!,#REF!)</f>
        <v>#REF!</v>
      </c>
      <c r="Q16" s="62" t="e">
        <f>LOOKUP($Q$3,#REF!,#REF!)</f>
        <v>#REF!</v>
      </c>
      <c r="R16" s="63" t="e">
        <f>Q16-P16</f>
        <v>#REF!</v>
      </c>
      <c r="S16" s="76" t="e">
        <f>IF(P16=0,0,Q16/P16*100)</f>
        <v>#REF!</v>
      </c>
      <c r="T16" s="80" t="e">
        <f>LOOKUP($Q$3,#REF!,#REF!)</f>
        <v>#REF!</v>
      </c>
      <c r="U16" s="95" t="e">
        <f>IF(T16=0,0,Q16/T16*100)</f>
        <v>#REF!</v>
      </c>
      <c r="V16" s="2"/>
      <c r="AJ16" s="14" t="e">
        <f t="shared" si="8"/>
        <v>#REF!</v>
      </c>
    </row>
    <row r="17" spans="3:36" s="15" customFormat="1" ht="13.8" x14ac:dyDescent="0.25">
      <c r="C17" s="16" t="s">
        <v>71</v>
      </c>
      <c r="D17" s="17" t="s">
        <v>9</v>
      </c>
      <c r="E17" s="121" t="e">
        <f>LOOKUP($K$3,#REF!,#REF!)</f>
        <v>#REF!</v>
      </c>
      <c r="F17" s="130" t="e">
        <f>LOOKUP($K$3,#REF!,#REF!)</f>
        <v>#REF!</v>
      </c>
      <c r="G17" s="117" t="e">
        <f t="shared" si="3"/>
        <v>#REF!</v>
      </c>
      <c r="H17" s="113" t="e">
        <f t="shared" si="0"/>
        <v>#REF!</v>
      </c>
      <c r="I17" s="80" t="e">
        <f>LOOKUP($K$3,#REF!,#REF!)</f>
        <v>#REF!</v>
      </c>
      <c r="J17" s="121" t="e">
        <f>LOOKUP($K$3,#REF!,#REF!)</f>
        <v>#REF!</v>
      </c>
      <c r="K17" s="130" t="e">
        <f>LOOKUP($K$3,#REF!,#REF!)</f>
        <v>#REF!</v>
      </c>
      <c r="L17" s="117" t="e">
        <f>K17-J17</f>
        <v>#REF!</v>
      </c>
      <c r="M17" s="113" t="e">
        <f>IF(J17=0,0,K17/J17*100)</f>
        <v>#REF!</v>
      </c>
      <c r="N17" s="80" t="e">
        <f>LOOKUP($K$3,#REF!,#REF!)</f>
        <v>#REF!</v>
      </c>
      <c r="O17" s="122" t="e">
        <f t="shared" si="6"/>
        <v>#REF!</v>
      </c>
      <c r="P17" s="85" t="e">
        <f>LOOKUP($Q$3,#REF!,#REF!)</f>
        <v>#REF!</v>
      </c>
      <c r="Q17" s="66" t="e">
        <f>LOOKUP($Q$3,#REF!,#REF!)</f>
        <v>#REF!</v>
      </c>
      <c r="R17" s="65" t="e">
        <f>Q17-P17</f>
        <v>#REF!</v>
      </c>
      <c r="S17" s="77" t="e">
        <f>IF(P17=0,0,Q17/P17*100)</f>
        <v>#REF!</v>
      </c>
      <c r="T17" s="80" t="e">
        <f>LOOKUP($Q$3,#REF!,#REF!)</f>
        <v>#REF!</v>
      </c>
      <c r="U17" s="96" t="e">
        <f t="shared" si="2"/>
        <v>#REF!</v>
      </c>
      <c r="V17" s="2"/>
      <c r="AJ17" s="14" t="e">
        <f t="shared" si="8"/>
        <v>#REF!</v>
      </c>
    </row>
    <row r="18" spans="3:36" s="15" customFormat="1" ht="13.8" x14ac:dyDescent="0.25">
      <c r="C18" s="16" t="s">
        <v>58</v>
      </c>
      <c r="D18" s="17" t="s">
        <v>9</v>
      </c>
      <c r="E18" s="119" t="e">
        <f>LOOKUP($K$3,#REF!,#REF!)</f>
        <v>#REF!</v>
      </c>
      <c r="F18" s="130" t="e">
        <f>LOOKUP($K$3,#REF!,#REF!)</f>
        <v>#REF!</v>
      </c>
      <c r="G18" s="117" t="e">
        <f t="shared" si="3"/>
        <v>#REF!</v>
      </c>
      <c r="H18" s="113" t="e">
        <f t="shared" si="0"/>
        <v>#REF!</v>
      </c>
      <c r="I18" s="80" t="e">
        <f>LOOKUP($K$3,#REF!,#REF!)</f>
        <v>#REF!</v>
      </c>
      <c r="J18" s="119" t="e">
        <f>LOOKUP($K$3,#REF!,#REF!)</f>
        <v>#REF!</v>
      </c>
      <c r="K18" s="130" t="e">
        <f>LOOKUP($K$3,#REF!,#REF!)</f>
        <v>#REF!</v>
      </c>
      <c r="L18" s="117" t="e">
        <f t="shared" si="4"/>
        <v>#REF!</v>
      </c>
      <c r="M18" s="113" t="e">
        <f t="shared" si="5"/>
        <v>#REF!</v>
      </c>
      <c r="N18" s="80" t="e">
        <f>LOOKUP($K$3,#REF!,#REF!)</f>
        <v>#REF!</v>
      </c>
      <c r="O18" s="120" t="e">
        <f t="shared" si="6"/>
        <v>#REF!</v>
      </c>
      <c r="P18" s="58" t="e">
        <f>LOOKUP($Q$3,#REF!,#REF!)</f>
        <v>#REF!</v>
      </c>
      <c r="Q18" s="57" t="e">
        <f>LOOKUP($Q$3,#REF!,#REF!)</f>
        <v>#REF!</v>
      </c>
      <c r="R18" s="53" t="e">
        <f t="shared" si="7"/>
        <v>#REF!</v>
      </c>
      <c r="S18" s="72" t="e">
        <f t="shared" si="1"/>
        <v>#REF!</v>
      </c>
      <c r="T18" s="80" t="e">
        <f>LOOKUP($Q$3,#REF!,#REF!)</f>
        <v>#REF!</v>
      </c>
      <c r="U18" s="97" t="e">
        <f t="shared" si="2"/>
        <v>#REF!</v>
      </c>
      <c r="V18" s="2"/>
      <c r="AJ18" s="14" t="e">
        <f t="shared" si="8"/>
        <v>#REF!</v>
      </c>
    </row>
    <row r="19" spans="3:36" s="15" customFormat="1" ht="13.8" hidden="1" x14ac:dyDescent="0.25">
      <c r="C19" s="16" t="s">
        <v>14</v>
      </c>
      <c r="D19" s="17" t="s">
        <v>15</v>
      </c>
      <c r="E19" s="119" t="e">
        <f>LOOKUP($K$3,#REF!,#REF!)</f>
        <v>#REF!</v>
      </c>
      <c r="F19" s="130" t="e">
        <f>LOOKUP($K$3,#REF!,#REF!)</f>
        <v>#REF!</v>
      </c>
      <c r="G19" s="117" t="e">
        <f t="shared" si="3"/>
        <v>#REF!</v>
      </c>
      <c r="H19" s="113" t="e">
        <f t="shared" si="0"/>
        <v>#REF!</v>
      </c>
      <c r="I19" s="80" t="e">
        <f>LOOKUP($K$3,#REF!,#REF!)</f>
        <v>#REF!</v>
      </c>
      <c r="J19" s="119" t="e">
        <f>LOOKUP($K$3,#REF!,#REF!)</f>
        <v>#REF!</v>
      </c>
      <c r="K19" s="130" t="e">
        <f>LOOKUP($K$3,#REF!,#REF!)</f>
        <v>#REF!</v>
      </c>
      <c r="L19" s="117" t="e">
        <f t="shared" si="4"/>
        <v>#REF!</v>
      </c>
      <c r="M19" s="113" t="e">
        <f t="shared" si="5"/>
        <v>#REF!</v>
      </c>
      <c r="N19" s="80" t="e">
        <f>LOOKUP($K$3,#REF!,#REF!)</f>
        <v>#REF!</v>
      </c>
      <c r="O19" s="120" t="e">
        <f t="shared" si="6"/>
        <v>#REF!</v>
      </c>
      <c r="P19" s="58" t="e">
        <f>LOOKUP($Q$3,#REF!,#REF!)</f>
        <v>#REF!</v>
      </c>
      <c r="Q19" s="59" t="e">
        <f>LOOKUP($Q$3,#REF!,#REF!)</f>
        <v>#REF!</v>
      </c>
      <c r="R19" s="45" t="e">
        <f t="shared" si="7"/>
        <v>#REF!</v>
      </c>
      <c r="S19" s="72" t="e">
        <f t="shared" si="1"/>
        <v>#REF!</v>
      </c>
      <c r="T19" s="80" t="e">
        <f>LOOKUP($Q$3,#REF!,#REF!)</f>
        <v>#REF!</v>
      </c>
      <c r="U19" s="97" t="e">
        <f t="shared" si="2"/>
        <v>#REF!</v>
      </c>
      <c r="V19" s="2"/>
      <c r="AJ19" s="14" t="e">
        <f t="shared" si="8"/>
        <v>#REF!</v>
      </c>
    </row>
    <row r="20" spans="3:36" s="15" customFormat="1" ht="14.25" hidden="1" customHeight="1" x14ac:dyDescent="0.25">
      <c r="C20" s="16" t="s">
        <v>23</v>
      </c>
      <c r="D20" s="18" t="s">
        <v>62</v>
      </c>
      <c r="E20" s="119" t="e">
        <f>LOOKUP($K$3,#REF!,#REF!)</f>
        <v>#REF!</v>
      </c>
      <c r="F20" s="130" t="e">
        <f>LOOKUP($K$3,#REF!,#REF!)</f>
        <v>#REF!</v>
      </c>
      <c r="G20" s="117" t="e">
        <f t="shared" si="3"/>
        <v>#REF!</v>
      </c>
      <c r="H20" s="113" t="e">
        <f t="shared" si="0"/>
        <v>#REF!</v>
      </c>
      <c r="I20" s="80" t="e">
        <f>LOOKUP($K$3,#REF!,#REF!)</f>
        <v>#REF!</v>
      </c>
      <c r="J20" s="119" t="e">
        <f>LOOKUP($K$3,#REF!,#REF!)</f>
        <v>#REF!</v>
      </c>
      <c r="K20" s="130" t="e">
        <f>LOOKUP($K$3,#REF!,#REF!)</f>
        <v>#REF!</v>
      </c>
      <c r="L20" s="117" t="e">
        <f t="shared" si="4"/>
        <v>#REF!</v>
      </c>
      <c r="M20" s="113" t="e">
        <f t="shared" si="5"/>
        <v>#REF!</v>
      </c>
      <c r="N20" s="80" t="e">
        <f>LOOKUP($K$3,#REF!,#REF!)</f>
        <v>#REF!</v>
      </c>
      <c r="O20" s="120" t="e">
        <f t="shared" si="6"/>
        <v>#REF!</v>
      </c>
      <c r="P20" s="61" t="e">
        <f>LOOKUP($Q$3,#REF!,#REF!)</f>
        <v>#REF!</v>
      </c>
      <c r="Q20" s="60" t="e">
        <f>LOOKUP($Q$3,#REF!,#REF!)</f>
        <v>#REF!</v>
      </c>
      <c r="R20" s="47" t="e">
        <f t="shared" si="7"/>
        <v>#REF!</v>
      </c>
      <c r="S20" s="73" t="e">
        <f t="shared" si="1"/>
        <v>#REF!</v>
      </c>
      <c r="T20" s="80" t="e">
        <f>LOOKUP($Q$3,#REF!,#REF!)</f>
        <v>#REF!</v>
      </c>
      <c r="U20" s="98" t="e">
        <f t="shared" si="2"/>
        <v>#REF!</v>
      </c>
      <c r="V20" s="2"/>
      <c r="AJ20" s="14" t="e">
        <f t="shared" si="8"/>
        <v>#REF!</v>
      </c>
    </row>
    <row r="21" spans="3:36" s="15" customFormat="1" ht="45" hidden="1" customHeight="1" x14ac:dyDescent="0.25">
      <c r="C21" s="16" t="s">
        <v>24</v>
      </c>
      <c r="D21" s="17" t="s">
        <v>60</v>
      </c>
      <c r="E21" s="106" t="e">
        <f>LOOKUP($K$3,#REF!,#REF!)</f>
        <v>#REF!</v>
      </c>
      <c r="F21" s="107" t="e">
        <f>LOOKUP($K$3,#REF!,#REF!)</f>
        <v>#REF!</v>
      </c>
      <c r="G21" s="108" t="e">
        <f t="shared" si="3"/>
        <v>#REF!</v>
      </c>
      <c r="H21" s="109" t="e">
        <f t="shared" si="0"/>
        <v>#REF!</v>
      </c>
      <c r="I21" s="80" t="e">
        <f>LOOKUP($K$3,#REF!,#REF!)</f>
        <v>#REF!</v>
      </c>
      <c r="J21" s="106" t="e">
        <f>LOOKUP($K$3,#REF!,#REF!)</f>
        <v>#REF!</v>
      </c>
      <c r="K21" s="107" t="e">
        <f>LOOKUP($K$3,#REF!,#REF!)</f>
        <v>#REF!</v>
      </c>
      <c r="L21" s="108" t="e">
        <f t="shared" si="4"/>
        <v>#REF!</v>
      </c>
      <c r="M21" s="109" t="e">
        <f t="shared" si="5"/>
        <v>#REF!</v>
      </c>
      <c r="N21" s="80" t="e">
        <f>LOOKUP($K$3,#REF!,#REF!)</f>
        <v>#REF!</v>
      </c>
      <c r="O21" s="110" t="e">
        <f t="shared" si="6"/>
        <v>#REF!</v>
      </c>
      <c r="P21" s="52" t="e">
        <f>LOOKUP($Q$3,#REF!,#REF!)</f>
        <v>#REF!</v>
      </c>
      <c r="Q21" s="67" t="e">
        <f>LOOKUP($Q$3,#REF!,#REF!)</f>
        <v>#REF!</v>
      </c>
      <c r="R21" s="50" t="e">
        <f t="shared" si="7"/>
        <v>#REF!</v>
      </c>
      <c r="S21" s="74" t="e">
        <f t="shared" si="1"/>
        <v>#REF!</v>
      </c>
      <c r="T21" s="80" t="e">
        <f>LOOKUP($Q$3,#REF!,#REF!)</f>
        <v>#REF!</v>
      </c>
      <c r="U21" s="99" t="e">
        <f t="shared" si="2"/>
        <v>#REF!</v>
      </c>
      <c r="AJ21" s="14" t="e">
        <f t="shared" si="8"/>
        <v>#REF!</v>
      </c>
    </row>
    <row r="22" spans="3:36" s="15" customFormat="1" ht="15" hidden="1" customHeight="1" x14ac:dyDescent="0.25">
      <c r="C22" s="16" t="s">
        <v>16</v>
      </c>
      <c r="D22" s="17" t="s">
        <v>61</v>
      </c>
      <c r="E22" s="112" t="e">
        <f>LOOKUP($K$3,#REF!,#REF!)</f>
        <v>#REF!</v>
      </c>
      <c r="F22" s="112" t="e">
        <f>LOOKUP($K$3,#REF!,#REF!)</f>
        <v>#REF!</v>
      </c>
      <c r="G22" s="112" t="e">
        <f t="shared" si="3"/>
        <v>#REF!</v>
      </c>
      <c r="H22" s="113" t="e">
        <f t="shared" si="0"/>
        <v>#REF!</v>
      </c>
      <c r="I22" s="80" t="e">
        <f>LOOKUP($K$3,#REF!,#REF!)</f>
        <v>#REF!</v>
      </c>
      <c r="J22" s="112" t="e">
        <f>LOOKUP($K$3,#REF!,#REF!)</f>
        <v>#REF!</v>
      </c>
      <c r="K22" s="112" t="e">
        <f>LOOKUP($K$3,#REF!,#REF!)</f>
        <v>#REF!</v>
      </c>
      <c r="L22" s="117" t="e">
        <f>K22-J22</f>
        <v>#REF!</v>
      </c>
      <c r="M22" s="113" t="e">
        <f t="shared" si="5"/>
        <v>#REF!</v>
      </c>
      <c r="N22" s="80" t="e">
        <f>LOOKUP($K$3,#REF!,#REF!)</f>
        <v>#REF!</v>
      </c>
      <c r="O22" s="120" t="e">
        <f t="shared" si="6"/>
        <v>#REF!</v>
      </c>
      <c r="P22" s="83" t="e">
        <f>LOOKUP($Q$3,#REF!,#REF!)</f>
        <v>#REF!</v>
      </c>
      <c r="Q22" s="100" t="e">
        <f>LOOKUP($Q$3,#REF!,#REF!)</f>
        <v>#REF!</v>
      </c>
      <c r="R22" s="101" t="e">
        <f>Q22-P22</f>
        <v>#REF!</v>
      </c>
      <c r="S22" s="77" t="e">
        <f t="shared" si="1"/>
        <v>#REF!</v>
      </c>
      <c r="T22" s="80" t="e">
        <f>LOOKUP($Q$3,#REF!,#REF!)</f>
        <v>#REF!</v>
      </c>
      <c r="U22" s="94" t="e">
        <f t="shared" si="2"/>
        <v>#REF!</v>
      </c>
      <c r="AJ22" s="14" t="e">
        <f t="shared" si="8"/>
        <v>#REF!</v>
      </c>
    </row>
    <row r="23" spans="3:36" s="15" customFormat="1" ht="15" hidden="1" customHeight="1" x14ac:dyDescent="0.25">
      <c r="C23" s="16" t="s">
        <v>65</v>
      </c>
      <c r="D23" s="17" t="s">
        <v>62</v>
      </c>
      <c r="E23" s="112" t="e">
        <f>LOOKUP($K$3,#REF!,#REF!)</f>
        <v>#REF!</v>
      </c>
      <c r="F23" s="112" t="e">
        <f>LOOKUP($K$3,#REF!,#REF!)/1000</f>
        <v>#REF!</v>
      </c>
      <c r="G23" s="123" t="e">
        <f t="shared" si="3"/>
        <v>#REF!</v>
      </c>
      <c r="H23" s="113" t="e">
        <f t="shared" si="0"/>
        <v>#REF!</v>
      </c>
      <c r="I23" s="80" t="e">
        <f>LOOKUP($K$3,#REF!,#REF!)/1000</f>
        <v>#REF!</v>
      </c>
      <c r="J23" s="112" t="e">
        <f>LOOKUP($K$3,#REF!,#REF!)</f>
        <v>#REF!</v>
      </c>
      <c r="K23" s="112" t="e">
        <f>LOOKUP($K$3,#REF!,#REF!)/1000</f>
        <v>#REF!</v>
      </c>
      <c r="L23" s="124" t="e">
        <f>K23-J23</f>
        <v>#REF!</v>
      </c>
      <c r="M23" s="113" t="e">
        <f t="shared" si="5"/>
        <v>#REF!</v>
      </c>
      <c r="N23" s="80" t="e">
        <f>LOOKUP($K$3,#REF!,#REF!)/1000</f>
        <v>#REF!</v>
      </c>
      <c r="O23" s="120" t="e">
        <f t="shared" si="6"/>
        <v>#REF!</v>
      </c>
      <c r="P23" s="83" t="e">
        <f>LOOKUP($Q$3,#REF!,#REF!)</f>
        <v>#REF!</v>
      </c>
      <c r="Q23" s="100" t="e">
        <f>LOOKUP($Q$3,#REF!,#REF!)</f>
        <v>#REF!</v>
      </c>
      <c r="R23" s="101" t="e">
        <f>Q23-P23</f>
        <v>#REF!</v>
      </c>
      <c r="S23" s="77" t="e">
        <f t="shared" si="1"/>
        <v>#REF!</v>
      </c>
      <c r="T23" s="80" t="e">
        <f>LOOKUP($Q$3,#REF!,#REF!)</f>
        <v>#REF!</v>
      </c>
      <c r="U23" s="94" t="e">
        <f t="shared" si="2"/>
        <v>#REF!</v>
      </c>
      <c r="AJ23" s="14" t="e">
        <f t="shared" si="8"/>
        <v>#REF!</v>
      </c>
    </row>
    <row r="24" spans="3:36" s="15" customFormat="1" ht="15" hidden="1" customHeight="1" x14ac:dyDescent="0.25">
      <c r="C24" s="16" t="s">
        <v>67</v>
      </c>
      <c r="D24" s="17" t="s">
        <v>66</v>
      </c>
      <c r="E24" s="112"/>
      <c r="F24" s="125" t="e">
        <f>F23/F20</f>
        <v>#REF!</v>
      </c>
      <c r="G24" s="123"/>
      <c r="H24" s="113"/>
      <c r="I24" s="126" t="e">
        <f>I23/I20</f>
        <v>#REF!</v>
      </c>
      <c r="J24" s="112"/>
      <c r="K24" s="125" t="e">
        <f>K23/K20</f>
        <v>#REF!</v>
      </c>
      <c r="L24" s="124"/>
      <c r="M24" s="113"/>
      <c r="N24" s="126" t="e">
        <f>N23/N20</f>
        <v>#REF!</v>
      </c>
      <c r="O24" s="120" t="e">
        <f t="shared" si="6"/>
        <v>#REF!</v>
      </c>
      <c r="P24" s="83"/>
      <c r="Q24" s="100"/>
      <c r="R24" s="101"/>
      <c r="S24" s="77"/>
      <c r="T24" s="80"/>
      <c r="U24" s="94"/>
      <c r="AJ24" s="14" t="e">
        <f t="shared" si="8"/>
        <v>#REF!</v>
      </c>
    </row>
    <row r="25" spans="3:36" s="15" customFormat="1" ht="15" hidden="1" customHeight="1" x14ac:dyDescent="0.25">
      <c r="C25" s="16" t="s">
        <v>25</v>
      </c>
      <c r="D25" s="17" t="s">
        <v>59</v>
      </c>
      <c r="E25" s="112" t="e">
        <f>LOOKUP($K$3,#REF!,#REF!)</f>
        <v>#REF!</v>
      </c>
      <c r="F25" s="112" t="e">
        <f>LOOKUP($K$3,#REF!,#REF!)</f>
        <v>#REF!</v>
      </c>
      <c r="G25" s="123" t="e">
        <f t="shared" si="3"/>
        <v>#REF!</v>
      </c>
      <c r="H25" s="113" t="e">
        <f t="shared" si="0"/>
        <v>#REF!</v>
      </c>
      <c r="I25" s="80" t="e">
        <f>LOOKUP($K$3,#REF!,#REF!)</f>
        <v>#REF!</v>
      </c>
      <c r="J25" s="112" t="e">
        <f>LOOKUP($K$3,#REF!,#REF!)</f>
        <v>#REF!</v>
      </c>
      <c r="K25" s="112" t="e">
        <f>LOOKUP($K$3,#REF!,#REF!)</f>
        <v>#REF!</v>
      </c>
      <c r="L25" s="124" t="e">
        <f>K25-J25</f>
        <v>#REF!</v>
      </c>
      <c r="M25" s="113" t="e">
        <f t="shared" si="5"/>
        <v>#REF!</v>
      </c>
      <c r="N25" s="80" t="e">
        <f>LOOKUP($K$3,#REF!,#REF!)</f>
        <v>#REF!</v>
      </c>
      <c r="O25" s="120" t="e">
        <f t="shared" si="6"/>
        <v>#REF!</v>
      </c>
      <c r="P25" s="83" t="e">
        <f>LOOKUP($Q$3,#REF!,#REF!)</f>
        <v>#REF!</v>
      </c>
      <c r="Q25" s="100" t="e">
        <f>LOOKUP($Q$3,#REF!,#REF!)</f>
        <v>#REF!</v>
      </c>
      <c r="R25" s="101" t="e">
        <f>Q25-P25</f>
        <v>#REF!</v>
      </c>
      <c r="S25" s="77" t="e">
        <f t="shared" si="1"/>
        <v>#REF!</v>
      </c>
      <c r="T25" s="80" t="e">
        <f>LOOKUP($Q$3,#REF!,#REF!)</f>
        <v>#REF!</v>
      </c>
      <c r="U25" s="94" t="e">
        <f>IF(T25=0,0,Q25/T25*100)</f>
        <v>#REF!</v>
      </c>
      <c r="AJ25" s="14" t="e">
        <f t="shared" si="8"/>
        <v>#REF!</v>
      </c>
    </row>
    <row r="26" spans="3:36" s="15" customFormat="1" ht="15" hidden="1" customHeight="1" x14ac:dyDescent="0.25">
      <c r="C26" s="16" t="s">
        <v>56</v>
      </c>
      <c r="D26" s="17"/>
      <c r="E26" s="112" t="e">
        <f>LOOKUP($K$3,#REF!,#REF!)</f>
        <v>#REF!</v>
      </c>
      <c r="F26" s="112" t="e">
        <f>LOOKUP($K$3,#REF!,#REF!)</f>
        <v>#REF!</v>
      </c>
      <c r="G26" s="112" t="e">
        <f t="shared" si="3"/>
        <v>#REF!</v>
      </c>
      <c r="H26" s="113" t="e">
        <f t="shared" si="0"/>
        <v>#REF!</v>
      </c>
      <c r="I26" s="80" t="e">
        <f>LOOKUP($K$3,#REF!,#REF!)</f>
        <v>#REF!</v>
      </c>
      <c r="J26" s="112" t="e">
        <f>LOOKUP($K$3,#REF!,#REF!)</f>
        <v>#REF!</v>
      </c>
      <c r="K26" s="112" t="e">
        <f>LOOKUP($K$3,#REF!,#REF!)</f>
        <v>#REF!</v>
      </c>
      <c r="L26" s="117" t="e">
        <f>K26-J26</f>
        <v>#REF!</v>
      </c>
      <c r="M26" s="113" t="e">
        <f t="shared" si="5"/>
        <v>#REF!</v>
      </c>
      <c r="N26" s="80" t="e">
        <f>LOOKUP($K$3,#REF!,#REF!)</f>
        <v>#REF!</v>
      </c>
      <c r="O26" s="120" t="e">
        <f t="shared" si="6"/>
        <v>#REF!</v>
      </c>
      <c r="P26" s="83" t="e">
        <f>LOOKUP($Q$3,#REF!,#REF!)</f>
        <v>#REF!</v>
      </c>
      <c r="Q26" s="100" t="e">
        <f>LOOKUP($Q$3,#REF!,#REF!)</f>
        <v>#REF!</v>
      </c>
      <c r="R26" s="101" t="e">
        <f>Q26-P26</f>
        <v>#REF!</v>
      </c>
      <c r="S26" s="77" t="e">
        <f t="shared" si="1"/>
        <v>#REF!</v>
      </c>
      <c r="T26" s="80" t="e">
        <f>LOOKUP($Q$3,#REF!,#REF!)</f>
        <v>#REF!</v>
      </c>
      <c r="U26" s="94" t="e">
        <f>IF(T26=0,0,Q26/T26*100)</f>
        <v>#REF!</v>
      </c>
      <c r="AJ26" s="14" t="e">
        <f t="shared" si="8"/>
        <v>#REF!</v>
      </c>
    </row>
    <row r="27" spans="3:36" ht="15.75" customHeight="1" x14ac:dyDescent="0.25">
      <c r="C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36" x14ac:dyDescent="0.25">
      <c r="C28" s="5"/>
    </row>
    <row r="29" spans="3:36" x14ac:dyDescent="0.25">
      <c r="C29" s="28"/>
      <c r="D29" s="4"/>
    </row>
    <row r="30" spans="3:36" x14ac:dyDescent="0.25">
      <c r="C30" s="29"/>
      <c r="D30" s="4"/>
    </row>
    <row r="31" spans="3:36" x14ac:dyDescent="0.25">
      <c r="C31" s="6"/>
    </row>
    <row r="32" spans="3:36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  <row r="45" spans="3:3" x14ac:dyDescent="0.25">
      <c r="C45" s="6"/>
    </row>
    <row r="46" spans="3:3" x14ac:dyDescent="0.25">
      <c r="C46" s="6"/>
    </row>
    <row r="47" spans="3:3" x14ac:dyDescent="0.25">
      <c r="C47" s="6"/>
    </row>
    <row r="48" spans="3:3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  <row r="62" spans="3:3" x14ac:dyDescent="0.25">
      <c r="C62" s="6"/>
    </row>
    <row r="63" spans="3:3" x14ac:dyDescent="0.25">
      <c r="C63" s="6"/>
    </row>
    <row r="64" spans="3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  <row r="73" spans="3:3" x14ac:dyDescent="0.25">
      <c r="C73" s="6"/>
    </row>
    <row r="74" spans="3:3" x14ac:dyDescent="0.25">
      <c r="C74" s="6"/>
    </row>
    <row r="75" spans="3:3" x14ac:dyDescent="0.25">
      <c r="C75" s="6"/>
    </row>
    <row r="76" spans="3:3" x14ac:dyDescent="0.25">
      <c r="C76" s="6"/>
    </row>
    <row r="77" spans="3:3" x14ac:dyDescent="0.25">
      <c r="C77" s="6"/>
    </row>
    <row r="78" spans="3:3" x14ac:dyDescent="0.25">
      <c r="C78" s="6"/>
    </row>
    <row r="79" spans="3:3" x14ac:dyDescent="0.25">
      <c r="C79" s="6"/>
    </row>
    <row r="80" spans="3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</sheetData>
  <mergeCells count="4">
    <mergeCell ref="C3:C4"/>
    <mergeCell ref="D3:D4"/>
    <mergeCell ref="O3:O4"/>
    <mergeCell ref="U3:U4"/>
  </mergeCells>
  <printOptions horizontalCentered="1"/>
  <pageMargins left="0" right="0" top="0.47244094488188981" bottom="0" header="0" footer="0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663D-1AE0-4E57-8328-22E1FF374E11}">
  <dimension ref="C1:H11"/>
  <sheetViews>
    <sheetView showGridLines="0" tabSelected="1" zoomScaleNormal="100" workbookViewId="0">
      <selection activeCell="H15" sqref="H15"/>
    </sheetView>
  </sheetViews>
  <sheetFormatPr defaultRowHeight="13.2" x14ac:dyDescent="0.25"/>
  <cols>
    <col min="1" max="2" width="8.796875" style="135"/>
    <col min="3" max="3" width="27.5" style="135" customWidth="1"/>
    <col min="4" max="4" width="8.796875" style="135"/>
    <col min="5" max="5" width="13.796875" style="135" customWidth="1"/>
    <col min="6" max="6" width="11.19921875" style="135" customWidth="1"/>
    <col min="7" max="7" width="12.69921875" style="135" customWidth="1"/>
    <col min="8" max="8" width="10.8984375" style="135" customWidth="1"/>
    <col min="9" max="16384" width="8.796875" style="135"/>
  </cols>
  <sheetData>
    <row r="1" spans="3:8" x14ac:dyDescent="0.25">
      <c r="C1" s="135" t="s">
        <v>80</v>
      </c>
    </row>
    <row r="3" spans="3:8" ht="66" x14ac:dyDescent="0.25">
      <c r="C3" s="137" t="s">
        <v>76</v>
      </c>
      <c r="D3" s="137" t="s">
        <v>75</v>
      </c>
      <c r="E3" s="137" t="s">
        <v>83</v>
      </c>
      <c r="F3" s="137" t="s">
        <v>77</v>
      </c>
      <c r="G3" s="137" t="s">
        <v>78</v>
      </c>
      <c r="H3" s="137" t="s">
        <v>86</v>
      </c>
    </row>
    <row r="4" spans="3:8" ht="20.399999999999999" customHeight="1" x14ac:dyDescent="0.25">
      <c r="C4" s="138" t="s">
        <v>8</v>
      </c>
      <c r="D4" s="136" t="s">
        <v>79</v>
      </c>
      <c r="E4" s="134">
        <v>63000</v>
      </c>
      <c r="F4" s="134">
        <v>88415.784000000014</v>
      </c>
      <c r="G4" s="134">
        <v>79999.226999999999</v>
      </c>
      <c r="H4" s="134">
        <v>13952.037</v>
      </c>
    </row>
    <row r="5" spans="3:8" ht="30.6" customHeight="1" x14ac:dyDescent="0.25">
      <c r="C5" s="138" t="s">
        <v>81</v>
      </c>
      <c r="D5" s="136" t="s">
        <v>79</v>
      </c>
      <c r="E5" s="134">
        <v>60000</v>
      </c>
      <c r="F5" s="134">
        <v>131461.158</v>
      </c>
      <c r="G5" s="134">
        <v>117666.89200000001</v>
      </c>
      <c r="H5" s="134">
        <v>21475.626</v>
      </c>
    </row>
    <row r="6" spans="3:8" ht="26.4" customHeight="1" x14ac:dyDescent="0.25">
      <c r="C6" s="138" t="s">
        <v>13</v>
      </c>
      <c r="D6" s="136" t="s">
        <v>79</v>
      </c>
      <c r="E6" s="134">
        <v>5393</v>
      </c>
      <c r="F6" s="134">
        <v>3950.2750000000001</v>
      </c>
      <c r="G6" s="134">
        <v>3475.42</v>
      </c>
      <c r="H6" s="134">
        <v>659.1</v>
      </c>
    </row>
    <row r="7" spans="3:8" ht="34.200000000000003" customHeight="1" x14ac:dyDescent="0.25">
      <c r="C7" s="138" t="s">
        <v>82</v>
      </c>
      <c r="D7" s="136" t="s">
        <v>79</v>
      </c>
      <c r="E7" s="134">
        <v>51475</v>
      </c>
      <c r="F7" s="134">
        <f>44103.759+410</f>
        <v>44513.758999999998</v>
      </c>
      <c r="G7" s="134">
        <f>367.1+37106.432</f>
        <v>37473.531999999999</v>
      </c>
      <c r="H7" s="134">
        <f>33.5+6522.82</f>
        <v>6556.32</v>
      </c>
    </row>
    <row r="8" spans="3:8" ht="20.399999999999999" customHeight="1" x14ac:dyDescent="0.25">
      <c r="C8" s="138" t="s">
        <v>58</v>
      </c>
      <c r="D8" s="136" t="s">
        <v>79</v>
      </c>
      <c r="E8" s="134">
        <v>1000000</v>
      </c>
      <c r="F8" s="134">
        <v>164951.70000000001</v>
      </c>
      <c r="G8" s="134">
        <v>15096.1</v>
      </c>
      <c r="H8" s="134">
        <v>0</v>
      </c>
    </row>
    <row r="10" spans="3:8" x14ac:dyDescent="0.25">
      <c r="C10" s="139" t="s">
        <v>84</v>
      </c>
      <c r="D10" s="139" t="s">
        <v>79</v>
      </c>
      <c r="E10" s="140">
        <f>SUM(E4:E8)</f>
        <v>1179868</v>
      </c>
      <c r="F10" s="140">
        <f t="shared" ref="F10:G10" si="0">SUM(F4:F8)</f>
        <v>433292.67600000004</v>
      </c>
      <c r="G10" s="140">
        <f t="shared" si="0"/>
        <v>253711.17100000003</v>
      </c>
      <c r="H10" s="140">
        <f t="shared" ref="H10" si="1">SUM(H4:H8)</f>
        <v>42643.082999999999</v>
      </c>
    </row>
    <row r="11" spans="3:8" x14ac:dyDescent="0.25">
      <c r="C11" s="136" t="s">
        <v>85</v>
      </c>
      <c r="D11" s="136"/>
      <c r="E11" s="136"/>
      <c r="F11" s="141">
        <f>F10/$E$10</f>
        <v>0.36723826394139009</v>
      </c>
      <c r="G11" s="141">
        <f t="shared" ref="G11:H11" si="2">G10/$E$10</f>
        <v>0.21503352154647812</v>
      </c>
      <c r="H11" s="141">
        <f>(H10)/($E$10/12*2)</f>
        <v>0.21685349378066021</v>
      </c>
    </row>
  </sheetData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 рук МЮ</vt:lpstr>
      <vt:lpstr>мощность</vt:lpstr>
      <vt:lpstr>'отч рук МЮ'!Заголовки_для_печати</vt:lpstr>
      <vt:lpstr>'отч рук МЮ'!Область_печати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Вагина Е.Г.</dc:creator>
  <cp:lastModifiedBy>Федосова Н Ю</cp:lastModifiedBy>
  <cp:lastPrinted>2019-03-07T12:18:22Z</cp:lastPrinted>
  <dcterms:created xsi:type="dcterms:W3CDTF">1999-01-05T07:34:54Z</dcterms:created>
  <dcterms:modified xsi:type="dcterms:W3CDTF">2019-03-11T06:29:57Z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